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916" tabRatio="327" activeTab="0"/>
  </bookViews>
  <sheets>
    <sheet name="Beregning" sheetId="1" r:id="rId1"/>
    <sheet name="Skala" sheetId="2" r:id="rId2"/>
    <sheet name="Tabel" sheetId="3" r:id="rId3"/>
  </sheets>
  <definedNames>
    <definedName name="_xlnm.Print_Area" localSheetId="1">'Skala'!$A$1:$J$48</definedName>
  </definedNames>
  <calcPr fullCalcOnLoad="1"/>
</workbook>
</file>

<file path=xl/sharedStrings.xml><?xml version="1.0" encoding="utf-8"?>
<sst xmlns="http://schemas.openxmlformats.org/spreadsheetml/2006/main" count="107" uniqueCount="95">
  <si>
    <t>Egenbetaling pr. uge, hvis skolepenge er:</t>
  </si>
  <si>
    <t>Stats-</t>
  </si>
  <si>
    <t>støtte</t>
  </si>
  <si>
    <t>kr.</t>
  </si>
  <si>
    <t>Egenbetaling pr. uge</t>
  </si>
  <si>
    <t>Eksempel:</t>
  </si>
  <si>
    <t xml:space="preserve">Egenbetaling pr. uge og i alt </t>
  </si>
  <si>
    <t xml:space="preserve">Skemaet bruges således: </t>
  </si>
  <si>
    <t>Ugepris</t>
  </si>
  <si>
    <t>Uger</t>
  </si>
  <si>
    <t>Skolens ugepris</t>
  </si>
  <si>
    <t>Statsstøtte (indtægtsbestemt)</t>
  </si>
  <si>
    <t>1 søskende:</t>
  </si>
  <si>
    <t>2 søskende:</t>
  </si>
  <si>
    <t>3 søskende:</t>
  </si>
  <si>
    <t>4 søskende:</t>
  </si>
  <si>
    <t>Søskenderabat</t>
  </si>
  <si>
    <t>Find rækken med den relevante indkomst. Normalt er det indkomsten 2 år tidligere end skolestart.</t>
  </si>
  <si>
    <t>Se eksempel under skemaet.</t>
  </si>
  <si>
    <t>Dette faneblad bruges til generel orientering om statsstøtte.</t>
  </si>
  <si>
    <t xml:space="preserve">Indtast skolens ugepris og antal kursusuger i skemaet nedenfor. </t>
  </si>
  <si>
    <t>Fanebladet Beregning</t>
  </si>
  <si>
    <t>Fanebladet Skala</t>
  </si>
  <si>
    <t>Ugentlig statsstøtte</t>
  </si>
  <si>
    <t>Skolepenge</t>
  </si>
  <si>
    <t>Statsstøtte</t>
  </si>
  <si>
    <t>Egenbetaling</t>
  </si>
  <si>
    <t>Antal kursusuger</t>
  </si>
  <si>
    <t>Antal søskende under 18 år</t>
  </si>
  <si>
    <t>Søskendemoderation</t>
  </si>
  <si>
    <t>Korrigeret indkomstgrundlag</t>
  </si>
  <si>
    <t>Gebyrer og tillæg</t>
  </si>
  <si>
    <t>(Der må kun foretages indtastning i grønne felter)</t>
  </si>
  <si>
    <t>Egenbetalingen pr. uge aflæses i kolonnerne med de udvalgte ugepriser. I kolonnerne til højre herfor er udregnet den totale egenbetaling på en skole, som underviser i 42 uger.</t>
  </si>
  <si>
    <t>Egenbetaling = skolens ugepris fratrukket statsstøtten ganget med det antal uger, skolen underviser.</t>
  </si>
  <si>
    <t>Hvis I opkræver tillæg og gebyrer skrives disse i felt B32, så de kan indgå i den samlede betaling.</t>
  </si>
  <si>
    <t xml:space="preserve">Skemaet på "Skala" fanebladet kan tilrettes den enkelte skoles brug. Skolens ugepris og antal kursusuger kan indtastes i felt E14 og F14. </t>
  </si>
  <si>
    <t>Herefter kan kolonnerne G, H, I og J slettes.</t>
  </si>
  <si>
    <t>Regneeksemplet nederst på fanebladet bør ligeledes tilrettes.</t>
  </si>
  <si>
    <t>Den valgte skole opkræver 2150 kr. om ugen i 42 uger.</t>
  </si>
  <si>
    <t>Egenbetaling i alt for 42 uger</t>
  </si>
  <si>
    <t>for at beregne skolepenge, statsstøtte og egenbetaling for den enkelte elev.</t>
  </si>
  <si>
    <r>
      <t>Indtast herefter elevens indkomstgrundlag og antal søskende under 18 år (</t>
    </r>
    <r>
      <rPr>
        <b/>
        <sz val="10"/>
        <rFont val="Lucida Sans"/>
        <family val="2"/>
      </rPr>
      <t xml:space="preserve">skal forstås som antal børn under 18 år, som har folkeregisteradresse i husstanden ekskl. barnet, der skal på efterskole) </t>
    </r>
  </si>
  <si>
    <t>Beregning af egenbetaling 2017/18</t>
  </si>
  <si>
    <t xml:space="preserve">Hvad koster et efterskoleophold i 2017/18? </t>
  </si>
  <si>
    <t>Indkomstgrundlag 2015</t>
  </si>
  <si>
    <t>340.001 kr.</t>
  </si>
  <si>
    <t>365.001 kr.</t>
  </si>
  <si>
    <t>390.001 kr.</t>
  </si>
  <si>
    <t>415.001 kr.</t>
  </si>
  <si>
    <t>440.001 kr.</t>
  </si>
  <si>
    <t>465.001 kr.</t>
  </si>
  <si>
    <t>490.001 kr.</t>
  </si>
  <si>
    <t>515.001 kr.</t>
  </si>
  <si>
    <t>540.001 kr.</t>
  </si>
  <si>
    <t>565.001 kr.</t>
  </si>
  <si>
    <t>590.001 kr.</t>
  </si>
  <si>
    <t>615.001 kr.</t>
  </si>
  <si>
    <t>640.001 kr.</t>
  </si>
  <si>
    <t>665.001 kr.</t>
  </si>
  <si>
    <t>690.001 kr.</t>
  </si>
  <si>
    <t>715.001 kr.</t>
  </si>
  <si>
    <t>740.001 kr.</t>
  </si>
  <si>
    <t>765.001 kr.</t>
  </si>
  <si>
    <t>790.001 kr.</t>
  </si>
  <si>
    <t>815.001 kr.</t>
  </si>
  <si>
    <t>840.001 kr.</t>
  </si>
  <si>
    <t>865.001 kr.</t>
  </si>
  <si>
    <t>over 890.001 kr.</t>
  </si>
  <si>
    <t>365.000 kr.</t>
  </si>
  <si>
    <t>390.000 kr.</t>
  </si>
  <si>
    <t>415.000 kr.</t>
  </si>
  <si>
    <t>440.000 kr.</t>
  </si>
  <si>
    <t>465.000 kr.</t>
  </si>
  <si>
    <t>490.000 kr.</t>
  </si>
  <si>
    <t>515.000 kr.</t>
  </si>
  <si>
    <t>540.000 kr.</t>
  </si>
  <si>
    <t>565.000 kr.</t>
  </si>
  <si>
    <t>590.000 kr.</t>
  </si>
  <si>
    <t>615.000 kr.</t>
  </si>
  <si>
    <t>640.000 kr.</t>
  </si>
  <si>
    <t>665.000 kr.</t>
  </si>
  <si>
    <t>690.000 kr.</t>
  </si>
  <si>
    <t>715.000 kr.</t>
  </si>
  <si>
    <t>740.000 kr.</t>
  </si>
  <si>
    <t>765.000 kr.</t>
  </si>
  <si>
    <t>790.000 kr.</t>
  </si>
  <si>
    <t>815.000 kr.</t>
  </si>
  <si>
    <t>840.000 kr.</t>
  </si>
  <si>
    <t>865.000 kr.</t>
  </si>
  <si>
    <t>890.000 kr.</t>
  </si>
  <si>
    <t>Husstandsindkomst i 2015 = 550.000 kr.</t>
  </si>
  <si>
    <t>Indkomstgrundlag i år 2015</t>
  </si>
  <si>
    <t>Er der søskende under 18 år, fratrækkes indkomsten 35.355  kr. for hver søskende.</t>
  </si>
  <si>
    <t>hum</t>
  </si>
</sst>
</file>

<file path=xl/styles.xml><?xml version="1.0" encoding="utf-8"?>
<styleSheet xmlns="http://schemas.openxmlformats.org/spreadsheetml/2006/main">
  <numFmts count="4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mmmm\ d\,\ yyyy"/>
    <numFmt numFmtId="186" formatCode="[$kr-406]\ #,##0_);\([$kr-406]\ #,##0\)"/>
    <numFmt numFmtId="187" formatCode="0.0000"/>
    <numFmt numFmtId="188" formatCode="0.000"/>
    <numFmt numFmtId="189" formatCode="0.0"/>
    <numFmt numFmtId="190" formatCode="#,##0_ &quot;kr&quot;\.;[Red]\-#,##0\ &quot;kr&quot;\."/>
    <numFmt numFmtId="191" formatCode="&quot;Ja&quot;;&quot;Ja&quot;;&quot;Nej&quot;"/>
    <numFmt numFmtId="192" formatCode="&quot;Sandt&quot;;&quot;Sandt&quot;;&quot;Falsk&quot;"/>
    <numFmt numFmtId="193" formatCode="&quot;Til&quot;;&quot;Til&quot;;&quot;Fra&quot;"/>
    <numFmt numFmtId="194" formatCode="[$€-2]\ #.##000_);[Red]\([$€-2]\ #.##000\)"/>
    <numFmt numFmtId="195" formatCode="_(* #,##0_);_(* \(#,##0\);_(* &quot;-&quot;??_);_(@_)"/>
    <numFmt numFmtId="196" formatCode="dd\-mm\-yyyy"/>
    <numFmt numFmtId="197" formatCode="_-* #,##0_-;\-* #,##0_-;_-* &quot;-&quot;????_-;_-@_-"/>
    <numFmt numFmtId="198" formatCode="#,##0_ ;[Red]\-#,##0\ "/>
    <numFmt numFmtId="199" formatCode="_ * #,##0_ ;_ * \-#,##0_ ;_ * &quot;-&quot;??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Lucida Sans"/>
      <family val="2"/>
    </font>
    <font>
      <b/>
      <i/>
      <sz val="11"/>
      <name val="Lucida Sans"/>
      <family val="2"/>
    </font>
    <font>
      <sz val="10"/>
      <color indexed="50"/>
      <name val="Lucida Sans"/>
      <family val="2"/>
    </font>
    <font>
      <sz val="10"/>
      <color indexed="48"/>
      <name val="Lucida Sans"/>
      <family val="2"/>
    </font>
    <font>
      <sz val="10"/>
      <color indexed="10"/>
      <name val="Lucida Sans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b/>
      <sz val="18"/>
      <name val="Lucida Sans"/>
      <family val="2"/>
    </font>
    <font>
      <b/>
      <i/>
      <sz val="10"/>
      <name val="Lucida Sans"/>
      <family val="2"/>
    </font>
    <font>
      <b/>
      <sz val="12"/>
      <name val="Lucida Sans"/>
      <family val="2"/>
    </font>
    <font>
      <sz val="8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ucida Sans"/>
      <family val="2"/>
    </font>
    <font>
      <sz val="16"/>
      <name val="Lucida Sans"/>
      <family val="2"/>
    </font>
    <font>
      <sz val="10"/>
      <color indexed="48"/>
      <name val="Arial"/>
      <family val="2"/>
    </font>
    <font>
      <b/>
      <sz val="10"/>
      <color indexed="5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Lucida San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ck"/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9" borderId="0" applyNumberFormat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0" fillId="38" borderId="1" applyNumberFormat="0" applyFont="0" applyAlignment="0" applyProtection="0"/>
    <xf numFmtId="0" fontId="34" fillId="39" borderId="2" applyNumberFormat="0" applyFont="0" applyAlignment="0" applyProtection="0"/>
    <xf numFmtId="0" fontId="51" fillId="40" borderId="3" applyNumberFormat="0" applyAlignment="0" applyProtection="0"/>
    <xf numFmtId="0" fontId="35" fillId="41" borderId="4" applyNumberFormat="0" applyAlignment="0" applyProtection="0"/>
    <xf numFmtId="0" fontId="19" fillId="0" borderId="0" applyNumberFormat="0" applyFill="0" applyBorder="0" applyAlignment="0" applyProtection="0"/>
    <xf numFmtId="0" fontId="35" fillId="41" borderId="4" applyNumberFormat="0" applyAlignment="0" applyProtection="0"/>
    <xf numFmtId="0" fontId="30" fillId="42" borderId="5" applyNumberFormat="0" applyAlignment="0" applyProtection="0"/>
    <xf numFmtId="185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50" borderId="3" applyNumberFormat="0" applyAlignment="0" applyProtection="0"/>
    <xf numFmtId="0" fontId="29" fillId="13" borderId="4" applyNumberFormat="0" applyAlignment="0" applyProtection="0"/>
    <xf numFmtId="184" fontId="0" fillId="0" borderId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55" fillId="51" borderId="9" applyNumberFormat="0" applyAlignment="0" applyProtection="0"/>
    <xf numFmtId="0" fontId="30" fillId="42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7" borderId="0" applyNumberFormat="0" applyBorder="0" applyAlignment="0" applyProtection="0"/>
    <xf numFmtId="0" fontId="56" fillId="52" borderId="0" applyNumberFormat="0" applyBorder="0" applyAlignment="0" applyProtection="0"/>
    <xf numFmtId="0" fontId="36" fillId="53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4" fillId="39" borderId="2" applyNumberFormat="0" applyFont="0" applyAlignment="0" applyProtection="0"/>
    <xf numFmtId="0" fontId="57" fillId="40" borderId="11" applyNumberFormat="0" applyAlignment="0" applyProtection="0"/>
    <xf numFmtId="0" fontId="31" fillId="41" borderId="12" applyNumberFormat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58" fillId="0" borderId="13" applyNumberFormat="0" applyFill="0" applyAlignment="0" applyProtection="0"/>
    <xf numFmtId="0" fontId="39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4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15" applyNumberFormat="0" applyFill="0" applyAlignment="0" applyProtection="0"/>
    <xf numFmtId="0" fontId="42" fillId="0" borderId="16" applyNumberFormat="0" applyFill="0" applyAlignment="0" applyProtection="0"/>
    <xf numFmtId="0" fontId="61" fillId="54" borderId="0" applyNumberFormat="0" applyBorder="0" applyAlignment="0" applyProtection="0"/>
    <xf numFmtId="0" fontId="32" fillId="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3" fontId="13" fillId="0" borderId="0" xfId="193" applyNumberFormat="1" applyFont="1" applyAlignment="1">
      <alignment/>
    </xf>
    <xf numFmtId="3" fontId="14" fillId="0" borderId="0" xfId="193" applyNumberFormat="1" applyFont="1" applyAlignment="1">
      <alignment/>
    </xf>
    <xf numFmtId="0" fontId="14" fillId="0" borderId="0" xfId="193" applyFont="1" applyAlignment="1">
      <alignment/>
    </xf>
    <xf numFmtId="3" fontId="12" fillId="0" borderId="0" xfId="189" applyNumberFormat="1" applyFont="1" applyAlignment="1">
      <alignment/>
    </xf>
    <xf numFmtId="3" fontId="15" fillId="0" borderId="0" xfId="0" applyNumberFormat="1" applyFont="1" applyAlignment="1">
      <alignment/>
    </xf>
    <xf numFmtId="0" fontId="12" fillId="0" borderId="0" xfId="195" applyFont="1" applyAlignment="1">
      <alignment/>
    </xf>
    <xf numFmtId="0" fontId="16" fillId="0" borderId="20" xfId="195" applyFont="1" applyBorder="1" applyAlignment="1">
      <alignment horizontal="center"/>
    </xf>
    <xf numFmtId="0" fontId="16" fillId="0" borderId="21" xfId="195" applyFont="1" applyBorder="1" applyAlignment="1">
      <alignment horizontal="center"/>
    </xf>
    <xf numFmtId="0" fontId="16" fillId="0" borderId="0" xfId="195" applyFont="1" applyAlignment="1">
      <alignment/>
    </xf>
    <xf numFmtId="0" fontId="16" fillId="55" borderId="15" xfId="208" applyFont="1" applyFill="1" applyBorder="1" applyAlignment="1">
      <alignment/>
    </xf>
    <xf numFmtId="3" fontId="7" fillId="0" borderId="0" xfId="189" applyNumberFormat="1" applyFont="1" applyAlignment="1">
      <alignment/>
    </xf>
    <xf numFmtId="0" fontId="7" fillId="55" borderId="0" xfId="189" applyFont="1" applyFill="1" applyAlignment="1">
      <alignment/>
    </xf>
    <xf numFmtId="0" fontId="7" fillId="55" borderId="15" xfId="208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189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6" fillId="0" borderId="0" xfId="193" applyNumberFormat="1" applyFont="1" applyAlignment="1">
      <alignment/>
    </xf>
    <xf numFmtId="0" fontId="16" fillId="0" borderId="0" xfId="193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3" fontId="17" fillId="0" borderId="22" xfId="208" applyNumberFormat="1" applyFont="1" applyBorder="1" applyAlignment="1">
      <alignment/>
    </xf>
    <xf numFmtId="3" fontId="16" fillId="0" borderId="0" xfId="195" applyNumberFormat="1" applyFont="1" applyBorder="1" applyAlignment="1">
      <alignment/>
    </xf>
    <xf numFmtId="3" fontId="7" fillId="0" borderId="22" xfId="208" applyNumberFormat="1" applyFont="1" applyBorder="1" applyAlignment="1">
      <alignment/>
    </xf>
    <xf numFmtId="3" fontId="16" fillId="0" borderId="23" xfId="208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16" fillId="0" borderId="24" xfId="195" applyFont="1" applyBorder="1" applyAlignment="1">
      <alignment horizontal="center"/>
    </xf>
    <xf numFmtId="0" fontId="14" fillId="0" borderId="0" xfId="193" applyFont="1" applyAlignment="1">
      <alignment horizontal="center"/>
    </xf>
    <xf numFmtId="0" fontId="16" fillId="0" borderId="0" xfId="193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6" fillId="56" borderId="24" xfId="195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4" fillId="56" borderId="0" xfId="193" applyFont="1" applyFill="1" applyAlignment="1">
      <alignment horizontal="center"/>
    </xf>
    <xf numFmtId="0" fontId="16" fillId="56" borderId="0" xfId="193" applyFont="1" applyFill="1" applyAlignment="1">
      <alignment horizontal="center"/>
    </xf>
    <xf numFmtId="0" fontId="7" fillId="56" borderId="0" xfId="189" applyFont="1" applyFill="1" applyAlignment="1">
      <alignment horizontal="center"/>
    </xf>
    <xf numFmtId="0" fontId="16" fillId="0" borderId="25" xfId="195" applyFont="1" applyBorder="1" applyAlignment="1">
      <alignment horizontal="center"/>
    </xf>
    <xf numFmtId="0" fontId="15" fillId="0" borderId="0" xfId="0" applyFont="1" applyAlignment="1">
      <alignment horizontal="center"/>
    </xf>
    <xf numFmtId="3" fontId="14" fillId="0" borderId="0" xfId="193" applyNumberFormat="1" applyFont="1" applyAlignment="1">
      <alignment horizontal="center"/>
    </xf>
    <xf numFmtId="3" fontId="16" fillId="0" borderId="0" xfId="193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6" fillId="0" borderId="26" xfId="195" applyNumberFormat="1" applyFont="1" applyBorder="1" applyAlignment="1">
      <alignment horizontal="center"/>
    </xf>
    <xf numFmtId="0" fontId="16" fillId="0" borderId="27" xfId="208" applyFont="1" applyBorder="1" applyAlignment="1">
      <alignment horizontal="center"/>
    </xf>
    <xf numFmtId="0" fontId="16" fillId="0" borderId="28" xfId="208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27" xfId="208" applyFont="1" applyFill="1" applyBorder="1" applyAlignment="1">
      <alignment horizontal="center"/>
    </xf>
    <xf numFmtId="0" fontId="16" fillId="0" borderId="29" xfId="208" applyFont="1" applyFill="1" applyBorder="1" applyAlignment="1">
      <alignment horizontal="center"/>
    </xf>
    <xf numFmtId="0" fontId="16" fillId="0" borderId="30" xfId="208" applyFont="1" applyFill="1" applyBorder="1" applyAlignment="1">
      <alignment horizontal="center"/>
    </xf>
    <xf numFmtId="3" fontId="7" fillId="57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31" xfId="0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3" fontId="22" fillId="0" borderId="34" xfId="178" applyNumberFormat="1" applyFont="1" applyBorder="1" applyAlignment="1">
      <alignment/>
    </xf>
    <xf numFmtId="3" fontId="7" fillId="0" borderId="0" xfId="189" applyNumberFormat="1" applyFont="1" applyAlignment="1">
      <alignment horizontal="right"/>
    </xf>
    <xf numFmtId="3" fontId="23" fillId="0" borderId="19" xfId="0" applyNumberFormat="1" applyFont="1" applyFill="1" applyBorder="1" applyAlignment="1">
      <alignment/>
    </xf>
    <xf numFmtId="0" fontId="23" fillId="0" borderId="19" xfId="0" applyFont="1" applyBorder="1" applyAlignment="1">
      <alignment/>
    </xf>
    <xf numFmtId="0" fontId="62" fillId="0" borderId="0" xfId="0" applyFont="1" applyAlignment="1">
      <alignment/>
    </xf>
    <xf numFmtId="3" fontId="12" fillId="0" borderId="0" xfId="189" applyNumberFormat="1" applyFont="1" applyAlignment="1">
      <alignment horizontal="right"/>
    </xf>
    <xf numFmtId="0" fontId="16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35" xfId="195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7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20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20 % - Markeringsfarve1 2" xfId="21"/>
    <cellStyle name="20 % - Markeringsfarve1 3" xfId="22"/>
    <cellStyle name="20 % - Markeringsfarve2 2" xfId="23"/>
    <cellStyle name="20 % - Markeringsfarve2 3" xfId="24"/>
    <cellStyle name="20 % - Markeringsfarve3 2" xfId="25"/>
    <cellStyle name="20 % - Markeringsfarve3 3" xfId="26"/>
    <cellStyle name="20 % - Markeringsfarve4 2" xfId="27"/>
    <cellStyle name="20 % - Markeringsfarve4 3" xfId="28"/>
    <cellStyle name="20 % - Markeringsfarve5 2" xfId="29"/>
    <cellStyle name="20 % - Markeringsfarve5 3" xfId="30"/>
    <cellStyle name="20 % - Markeringsfarve6 2" xfId="31"/>
    <cellStyle name="20 % - Markeringsfarve6 3" xfId="32"/>
    <cellStyle name="20% - Accent1" xfId="33"/>
    <cellStyle name="20% - Accent1 2" xfId="34"/>
    <cellStyle name="20% - Accent1_22.11.-22.15.  Efterskoler m.v." xfId="35"/>
    <cellStyle name="20% - Accent2" xfId="36"/>
    <cellStyle name="20% - Accent2 2" xfId="37"/>
    <cellStyle name="20% - Accent2_22.11.-22.15.  Efterskoler m.v." xfId="38"/>
    <cellStyle name="20% - Accent3" xfId="39"/>
    <cellStyle name="20% - Accent3 2" xfId="40"/>
    <cellStyle name="20% - Accent3_22.11.-22.15.  Efterskoler m.v." xfId="41"/>
    <cellStyle name="20% - Accent4" xfId="42"/>
    <cellStyle name="20% - Accent4 2" xfId="43"/>
    <cellStyle name="20% - Accent4_22.11.-22.15.  Efterskoler m.v." xfId="44"/>
    <cellStyle name="20% - Accent5" xfId="45"/>
    <cellStyle name="20% - Accent5 2" xfId="46"/>
    <cellStyle name="20% - Accent5_22.11.-22.15.  Efterskoler m.v." xfId="47"/>
    <cellStyle name="20% - Accent6" xfId="48"/>
    <cellStyle name="20% - Accent6 2" xfId="49"/>
    <cellStyle name="20% - Accent6_22.11.-22.15.  Efterskoler m.v." xfId="50"/>
    <cellStyle name="40 % - Farve1" xfId="51"/>
    <cellStyle name="40 % - Farve2" xfId="52"/>
    <cellStyle name="40 % - Farve3" xfId="53"/>
    <cellStyle name="40 % - Farve4" xfId="54"/>
    <cellStyle name="40 % - Farve5" xfId="55"/>
    <cellStyle name="40 % - Farve6" xfId="56"/>
    <cellStyle name="40 % - Markeringsfarve1 2" xfId="57"/>
    <cellStyle name="40 % - Markeringsfarve1 3" xfId="58"/>
    <cellStyle name="40 % - Markeringsfarve2 2" xfId="59"/>
    <cellStyle name="40 % - Markeringsfarve2 3" xfId="60"/>
    <cellStyle name="40 % - Markeringsfarve3 2" xfId="61"/>
    <cellStyle name="40 % - Markeringsfarve3 3" xfId="62"/>
    <cellStyle name="40 % - Markeringsfarve4 2" xfId="63"/>
    <cellStyle name="40 % - Markeringsfarve4 3" xfId="64"/>
    <cellStyle name="40 % - Markeringsfarve5 2" xfId="65"/>
    <cellStyle name="40 % - Markeringsfarve5 3" xfId="66"/>
    <cellStyle name="40 % - Markeringsfarve6 2" xfId="67"/>
    <cellStyle name="40 % - Markeringsfarve6 3" xfId="68"/>
    <cellStyle name="40% - Accent1" xfId="69"/>
    <cellStyle name="40% - Accent1 2" xfId="70"/>
    <cellStyle name="40% - Accent1_22.11.-22.15.  Efterskoler m.v." xfId="71"/>
    <cellStyle name="40% - Accent2" xfId="72"/>
    <cellStyle name="40% - Accent2 2" xfId="73"/>
    <cellStyle name="40% - Accent2_22.11.-22.15.  Efterskoler m.v." xfId="74"/>
    <cellStyle name="40% - Accent3" xfId="75"/>
    <cellStyle name="40% - Accent3 2" xfId="76"/>
    <cellStyle name="40% - Accent3_22.11.-22.15.  Efterskoler m.v." xfId="77"/>
    <cellStyle name="40% - Accent4" xfId="78"/>
    <cellStyle name="40% - Accent4 2" xfId="79"/>
    <cellStyle name="40% - Accent4_22.11.-22.15.  Efterskoler m.v." xfId="80"/>
    <cellStyle name="40% - Accent5" xfId="81"/>
    <cellStyle name="40% - Accent5 2" xfId="82"/>
    <cellStyle name="40% - Accent5_22.11.-22.15.  Efterskoler m.v." xfId="83"/>
    <cellStyle name="40% - Accent6" xfId="84"/>
    <cellStyle name="40% - Accent6 2" xfId="85"/>
    <cellStyle name="40% - Accent6_22.11.-22.15.  Efterskoler m.v." xfId="86"/>
    <cellStyle name="60 % - Farve1" xfId="87"/>
    <cellStyle name="60 % - Farve2" xfId="88"/>
    <cellStyle name="60 % - Farve3" xfId="89"/>
    <cellStyle name="60 % - Farve4" xfId="90"/>
    <cellStyle name="60 % - Farve5" xfId="91"/>
    <cellStyle name="60 % - Farve6" xfId="92"/>
    <cellStyle name="60 % - Markeringsfarve1 2" xfId="93"/>
    <cellStyle name="60 % - Markeringsfarve2 2" xfId="94"/>
    <cellStyle name="60 % - Markeringsfarve3 2" xfId="95"/>
    <cellStyle name="60 % - Markeringsfarve4 2" xfId="96"/>
    <cellStyle name="60 % - Markeringsfarve5 2" xfId="97"/>
    <cellStyle name="60 % - Markeringsfarve6 2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dvarselstekst 2" xfId="112"/>
    <cellStyle name="Bad" xfId="113"/>
    <cellStyle name="Beløb" xfId="114"/>
    <cellStyle name="Beløb0" xfId="115"/>
    <cellStyle name="Bemærk!" xfId="116"/>
    <cellStyle name="Bemærk! 2" xfId="117"/>
    <cellStyle name="Beregning" xfId="118"/>
    <cellStyle name="Beregning 2" xfId="119"/>
    <cellStyle name="Followed Hyperlink" xfId="120"/>
    <cellStyle name="Calculation" xfId="121"/>
    <cellStyle name="Check Cell" xfId="122"/>
    <cellStyle name="Dato" xfId="123"/>
    <cellStyle name="Euro" xfId="124"/>
    <cellStyle name="Euro 2" xfId="125"/>
    <cellStyle name="Euro 2 2" xfId="126"/>
    <cellStyle name="Euro 3" xfId="127"/>
    <cellStyle name="Explanatory Text" xfId="128"/>
    <cellStyle name="Farve1" xfId="129"/>
    <cellStyle name="Farve2" xfId="130"/>
    <cellStyle name="Farve3" xfId="131"/>
    <cellStyle name="Farve4" xfId="132"/>
    <cellStyle name="Farve5" xfId="133"/>
    <cellStyle name="Farve6" xfId="134"/>
    <cellStyle name="Fast" xfId="135"/>
    <cellStyle name="Forklarende tekst" xfId="136"/>
    <cellStyle name="Forklarende tekst 2" xfId="137"/>
    <cellStyle name="God" xfId="138"/>
    <cellStyle name="God 2" xfId="139"/>
    <cellStyle name="Good" xfId="140"/>
    <cellStyle name="Heading 1" xfId="141"/>
    <cellStyle name="Heading 2" xfId="142"/>
    <cellStyle name="Heading 3" xfId="143"/>
    <cellStyle name="Heading 4" xfId="144"/>
    <cellStyle name="Hyperlink 2" xfId="145"/>
    <cellStyle name="Input" xfId="146"/>
    <cellStyle name="Input 2" xfId="147"/>
    <cellStyle name="Comma" xfId="148"/>
    <cellStyle name="Comma [0]" xfId="149"/>
    <cellStyle name="Komma 2" xfId="150"/>
    <cellStyle name="Komma 2 2" xfId="151"/>
    <cellStyle name="Komma 3" xfId="152"/>
    <cellStyle name="Komma 3 2" xfId="153"/>
    <cellStyle name="Komma 3 3" xfId="154"/>
    <cellStyle name="Komma 4" xfId="155"/>
    <cellStyle name="Komma 4 2" xfId="156"/>
    <cellStyle name="Komma 4 2 2" xfId="157"/>
    <cellStyle name="Komma 5" xfId="158"/>
    <cellStyle name="Komma 6" xfId="159"/>
    <cellStyle name="Komma 7" xfId="160"/>
    <cellStyle name="Komma0" xfId="161"/>
    <cellStyle name="Kontrollér celle" xfId="162"/>
    <cellStyle name="Kontroller celle 2" xfId="163"/>
    <cellStyle name="Hyperlink" xfId="164"/>
    <cellStyle name="Link 2" xfId="165"/>
    <cellStyle name="Linked Cell" xfId="166"/>
    <cellStyle name="Markeringsfarve1 2" xfId="167"/>
    <cellStyle name="Markeringsfarve2 2" xfId="168"/>
    <cellStyle name="Markeringsfarve3 2" xfId="169"/>
    <cellStyle name="Markeringsfarve4 2" xfId="170"/>
    <cellStyle name="Markeringsfarve5 2" xfId="171"/>
    <cellStyle name="Markeringsfarve6 2" xfId="172"/>
    <cellStyle name="Neutral" xfId="173"/>
    <cellStyle name="Neutral 2" xfId="174"/>
    <cellStyle name="Normal 10" xfId="175"/>
    <cellStyle name="Normal 11" xfId="176"/>
    <cellStyle name="Normal 13" xfId="177"/>
    <cellStyle name="normal 2" xfId="178"/>
    <cellStyle name="Normal 2 2" xfId="179"/>
    <cellStyle name="Normal 3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9" xfId="188"/>
    <cellStyle name="normal_A" xfId="189"/>
    <cellStyle name="Note" xfId="190"/>
    <cellStyle name="Output" xfId="191"/>
    <cellStyle name="Output 2" xfId="192"/>
    <cellStyle name="Overskrift 1" xfId="193"/>
    <cellStyle name="Overskrift 1 2" xfId="194"/>
    <cellStyle name="Overskrift 2" xfId="195"/>
    <cellStyle name="Overskrift 2 2" xfId="196"/>
    <cellStyle name="Overskrift 3" xfId="197"/>
    <cellStyle name="Overskrift 3 2" xfId="198"/>
    <cellStyle name="Overskrift 4" xfId="199"/>
    <cellStyle name="Overskrift 4 2" xfId="200"/>
    <cellStyle name="Percent" xfId="201"/>
    <cellStyle name="Procent 2" xfId="202"/>
    <cellStyle name="Sammenkædet celle" xfId="203"/>
    <cellStyle name="Sammenkædet celle 2" xfId="204"/>
    <cellStyle name="Titel" xfId="205"/>
    <cellStyle name="Titel 2" xfId="206"/>
    <cellStyle name="Title" xfId="207"/>
    <cellStyle name="Total" xfId="208"/>
    <cellStyle name="Total 2" xfId="209"/>
    <cellStyle name="Ugyldig" xfId="210"/>
    <cellStyle name="Ugyldig 2" xfId="211"/>
    <cellStyle name="Currency" xfId="212"/>
    <cellStyle name="Currency [0]" xfId="213"/>
    <cellStyle name="Warning Text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2.28125" style="3" customWidth="1"/>
    <col min="2" max="2" width="10.00390625" style="3" bestFit="1" customWidth="1"/>
    <col min="3" max="4" width="9.140625" style="3" customWidth="1"/>
    <col min="5" max="5" width="10.00390625" style="3" customWidth="1"/>
    <col min="6" max="26" width="9.140625" style="3" customWidth="1"/>
    <col min="27" max="27" width="10.00390625" style="3" bestFit="1" customWidth="1"/>
    <col min="28" max="16384" width="9.140625" style="3" customWidth="1"/>
  </cols>
  <sheetData>
    <row r="1" s="63" customFormat="1" ht="20.25" customHeight="1">
      <c r="A1" s="63" t="s">
        <v>43</v>
      </c>
    </row>
    <row r="2" spans="1:7" s="64" customFormat="1" ht="27" customHeight="1">
      <c r="A2" s="82"/>
      <c r="B2" s="83"/>
      <c r="C2" s="83"/>
      <c r="D2" s="83"/>
      <c r="E2" s="83"/>
      <c r="F2" s="83"/>
      <c r="G2" s="83"/>
    </row>
    <row r="3" s="64" customFormat="1" ht="20.25" customHeight="1">
      <c r="A3" s="63"/>
    </row>
    <row r="4" ht="12.75" customHeight="1">
      <c r="A4" s="70" t="s">
        <v>21</v>
      </c>
    </row>
    <row r="5" ht="12.75" customHeight="1">
      <c r="A5" s="3" t="s">
        <v>20</v>
      </c>
    </row>
    <row r="6" s="84" customFormat="1" ht="12" customHeight="1">
      <c r="A6" s="84" t="s">
        <v>42</v>
      </c>
    </row>
    <row r="7" ht="12.75">
      <c r="A7" s="3" t="s">
        <v>41</v>
      </c>
    </row>
    <row r="8" s="64" customFormat="1" ht="20.25" customHeight="1">
      <c r="A8" s="3" t="s">
        <v>35</v>
      </c>
    </row>
    <row r="9" s="64" customFormat="1" ht="20.25" customHeight="1">
      <c r="A9" s="80" t="s">
        <v>32</v>
      </c>
    </row>
    <row r="10" s="64" customFormat="1" ht="20.25" customHeight="1">
      <c r="A10" s="63"/>
    </row>
    <row r="11" ht="12.75">
      <c r="A11" s="70" t="s">
        <v>22</v>
      </c>
    </row>
    <row r="12" ht="12.75">
      <c r="A12" s="3" t="s">
        <v>19</v>
      </c>
    </row>
    <row r="13" ht="12.75">
      <c r="A13" s="3" t="s">
        <v>36</v>
      </c>
    </row>
    <row r="14" ht="12.75">
      <c r="A14" s="3" t="s">
        <v>37</v>
      </c>
    </row>
    <row r="15" ht="12.75">
      <c r="A15" s="3" t="s">
        <v>38</v>
      </c>
    </row>
    <row r="16" s="64" customFormat="1" ht="20.25" customHeight="1">
      <c r="A16" s="63"/>
    </row>
    <row r="17" s="64" customFormat="1" ht="20.25" customHeight="1" thickBot="1">
      <c r="A17" s="63"/>
    </row>
    <row r="18" spans="1:2" ht="13.5" thickBot="1">
      <c r="A18" s="5" t="s">
        <v>10</v>
      </c>
      <c r="B18" s="6">
        <v>2150</v>
      </c>
    </row>
    <row r="19" spans="1:2" ht="13.5" thickBot="1">
      <c r="A19" s="5" t="s">
        <v>27</v>
      </c>
      <c r="B19" s="6">
        <v>42</v>
      </c>
    </row>
    <row r="20" spans="1:2" ht="13.5" thickBot="1">
      <c r="A20" s="5" t="s">
        <v>28</v>
      </c>
      <c r="B20" s="6">
        <v>0</v>
      </c>
    </row>
    <row r="21" spans="1:2" ht="13.5" thickBot="1">
      <c r="A21" s="5" t="s">
        <v>92</v>
      </c>
      <c r="B21" s="6">
        <v>521000</v>
      </c>
    </row>
    <row r="22" ht="12.75">
      <c r="B22" s="7"/>
    </row>
    <row r="23" spans="1:2" ht="14.25" thickBot="1">
      <c r="A23" s="4"/>
      <c r="B23" s="74"/>
    </row>
    <row r="24" spans="1:2" ht="13.5" thickBot="1">
      <c r="A24" s="73" t="s">
        <v>29</v>
      </c>
      <c r="B24" s="76">
        <v>35355</v>
      </c>
    </row>
    <row r="25" ht="12.75">
      <c r="B25" s="75"/>
    </row>
    <row r="26" spans="1:2" ht="14.25" thickBot="1">
      <c r="A26" s="4"/>
      <c r="B26" s="7"/>
    </row>
    <row r="27" spans="1:2" ht="13.5" thickBot="1">
      <c r="A27" s="8" t="s">
        <v>30</v>
      </c>
      <c r="B27" s="9">
        <f>IF(B20&lt;1,B21,B21-B20*B24)</f>
        <v>521000</v>
      </c>
    </row>
    <row r="28" spans="1:6" ht="13.5" thickBot="1">
      <c r="A28" s="8" t="s">
        <v>23</v>
      </c>
      <c r="B28" s="9">
        <f>VLOOKUP(B27,Tabel!A1:B76,2)</f>
        <v>992</v>
      </c>
      <c r="F28" s="10"/>
    </row>
    <row r="29" spans="1:6" ht="12.75">
      <c r="A29" s="71"/>
      <c r="B29" s="72"/>
      <c r="F29" s="10"/>
    </row>
    <row r="30" ht="13.5" thickBot="1">
      <c r="B30" s="7"/>
    </row>
    <row r="31" spans="1:2" ht="13.5" thickBot="1">
      <c r="A31" s="11" t="s">
        <v>24</v>
      </c>
      <c r="B31" s="12">
        <f>+B18*B19</f>
        <v>90300</v>
      </c>
    </row>
    <row r="32" spans="1:2" ht="13.5" thickBot="1">
      <c r="A32" s="79" t="s">
        <v>31</v>
      </c>
      <c r="B32" s="78">
        <v>0</v>
      </c>
    </row>
    <row r="33" spans="1:2" ht="13.5" thickBot="1">
      <c r="A33" s="11" t="s">
        <v>25</v>
      </c>
      <c r="B33" s="12">
        <f>+B19*B28</f>
        <v>41664</v>
      </c>
    </row>
    <row r="34" spans="1:6" ht="13.5" thickBot="1">
      <c r="A34" s="11" t="s">
        <v>26</v>
      </c>
      <c r="B34" s="12">
        <f>+B31+B32-B33</f>
        <v>48636</v>
      </c>
      <c r="F34" s="13"/>
    </row>
    <row r="38" ht="12.75">
      <c r="E38" s="14"/>
    </row>
  </sheetData>
  <sheetProtection/>
  <mergeCells count="2">
    <mergeCell ref="A2:G2"/>
    <mergeCell ref="A6:IV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55"/>
  <sheetViews>
    <sheetView showOutlineSymbols="0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15.28125" style="7" customWidth="1"/>
    <col min="2" max="2" width="16.28125" style="7" customWidth="1"/>
    <col min="3" max="3" width="11.140625" style="57" customWidth="1"/>
    <col min="4" max="4" width="1.7109375" style="3" hidden="1" customWidth="1"/>
    <col min="5" max="10" width="9.7109375" style="46" customWidth="1"/>
    <col min="11" max="16384" width="9.140625" style="3" customWidth="1"/>
  </cols>
  <sheetData>
    <row r="1" spans="1:251" ht="18" customHeight="1">
      <c r="A1" s="15" t="s">
        <v>44</v>
      </c>
      <c r="B1" s="16"/>
      <c r="C1" s="55"/>
      <c r="D1" s="17"/>
      <c r="E1" s="44"/>
      <c r="F1" s="44"/>
      <c r="G1" s="50"/>
      <c r="H1" s="44"/>
      <c r="I1" s="44"/>
      <c r="J1" s="44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</row>
    <row r="2" spans="1:251" ht="35.25" customHeight="1">
      <c r="A2" s="82"/>
      <c r="B2" s="83"/>
      <c r="C2" s="83"/>
      <c r="D2" s="83"/>
      <c r="E2" s="83"/>
      <c r="F2" s="83"/>
      <c r="G2" s="83"/>
      <c r="H2" s="44"/>
      <c r="I2" s="44"/>
      <c r="J2" s="4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</row>
    <row r="3" ht="12.75">
      <c r="A3" s="18" t="s">
        <v>7</v>
      </c>
    </row>
    <row r="4" ht="12.75" customHeight="1">
      <c r="A4" s="7" t="s">
        <v>34</v>
      </c>
    </row>
    <row r="5" spans="1:7" ht="12.75">
      <c r="A5" s="42" t="s">
        <v>17</v>
      </c>
      <c r="G5" s="52"/>
    </row>
    <row r="6" spans="1:7" ht="12.75">
      <c r="A6" s="42" t="s">
        <v>93</v>
      </c>
      <c r="G6" s="52"/>
    </row>
    <row r="7" spans="1:10" ht="12.75">
      <c r="A7" s="90" t="s">
        <v>33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2.7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ht="12.75" customHeight="1">
      <c r="A9" s="90" t="s">
        <v>18</v>
      </c>
      <c r="B9" s="91"/>
      <c r="C9" s="91"/>
      <c r="D9" s="37"/>
      <c r="E9" s="47"/>
      <c r="F9" s="47"/>
      <c r="G9" s="47"/>
      <c r="H9" s="47"/>
      <c r="I9" s="47"/>
      <c r="J9" s="47"/>
    </row>
    <row r="10" spans="1:251" s="36" customFormat="1" ht="18" customHeight="1">
      <c r="A10" s="34"/>
      <c r="B10" s="34"/>
      <c r="C10" s="56"/>
      <c r="D10" s="35"/>
      <c r="E10" s="45"/>
      <c r="F10" s="45"/>
      <c r="G10" s="51"/>
      <c r="H10" s="45"/>
      <c r="I10" s="45"/>
      <c r="J10" s="4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</row>
    <row r="11" spans="1:251" s="36" customFormat="1" ht="18" customHeight="1" thickBot="1">
      <c r="A11" s="34"/>
      <c r="B11" s="34"/>
      <c r="C11" s="56"/>
      <c r="D11" s="35"/>
      <c r="E11" s="45"/>
      <c r="F11" s="45"/>
      <c r="G11" s="51"/>
      <c r="H11" s="45"/>
      <c r="I11" s="45"/>
      <c r="J11" s="4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</row>
    <row r="12" spans="1:10" ht="15" thickBot="1">
      <c r="A12" s="19"/>
      <c r="E12" s="87" t="s">
        <v>6</v>
      </c>
      <c r="F12" s="88"/>
      <c r="G12" s="88"/>
      <c r="H12" s="88"/>
      <c r="I12" s="88"/>
      <c r="J12" s="89"/>
    </row>
    <row r="13" spans="1:253" ht="15">
      <c r="A13" s="39" t="s">
        <v>45</v>
      </c>
      <c r="B13" s="39"/>
      <c r="C13" s="58" t="s">
        <v>1</v>
      </c>
      <c r="D13" s="20" t="s">
        <v>0</v>
      </c>
      <c r="E13" s="48" t="s">
        <v>8</v>
      </c>
      <c r="F13" s="43" t="s">
        <v>9</v>
      </c>
      <c r="G13" s="48" t="s">
        <v>8</v>
      </c>
      <c r="H13" s="21" t="s">
        <v>9</v>
      </c>
      <c r="I13" s="53" t="s">
        <v>8</v>
      </c>
      <c r="J13" s="22" t="s">
        <v>9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4" ht="15" thickBot="1">
      <c r="A14" s="38"/>
      <c r="B14" s="40"/>
      <c r="C14" s="41" t="s">
        <v>2</v>
      </c>
      <c r="D14" s="24">
        <v>950</v>
      </c>
      <c r="E14" s="59">
        <v>1950</v>
      </c>
      <c r="F14" s="65">
        <v>42</v>
      </c>
      <c r="G14" s="59">
        <v>2150</v>
      </c>
      <c r="H14" s="66">
        <v>42</v>
      </c>
      <c r="I14" s="60">
        <v>2350</v>
      </c>
      <c r="J14" s="67">
        <v>42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10" ht="13.5" thickBot="1">
      <c r="A15" s="25">
        <v>0</v>
      </c>
      <c r="B15" s="25">
        <v>340000</v>
      </c>
      <c r="C15" s="81">
        <v>1205</v>
      </c>
      <c r="D15" s="27">
        <v>119</v>
      </c>
      <c r="E15" s="49">
        <f>E$14-$C15</f>
        <v>745</v>
      </c>
      <c r="F15" s="68">
        <f>+E15*F$14</f>
        <v>31290</v>
      </c>
      <c r="G15" s="49">
        <f>G$14-$C15</f>
        <v>945</v>
      </c>
      <c r="H15" s="68">
        <f>G15*H$14</f>
        <v>39690</v>
      </c>
      <c r="I15" s="49">
        <f>I$14-$C15</f>
        <v>1145</v>
      </c>
      <c r="J15" s="68">
        <f>I15*J$14</f>
        <v>48090</v>
      </c>
    </row>
    <row r="16" spans="1:10" ht="14.25" thickBot="1" thickTop="1">
      <c r="A16" s="77" t="s">
        <v>46</v>
      </c>
      <c r="B16" s="77" t="s">
        <v>69</v>
      </c>
      <c r="C16" s="81">
        <v>1178</v>
      </c>
      <c r="D16" s="27">
        <v>127</v>
      </c>
      <c r="E16" s="49">
        <f aca="true" t="shared" si="0" ref="E16:E38">E$14-$C16</f>
        <v>772</v>
      </c>
      <c r="F16" s="68">
        <f>+E16*F$14</f>
        <v>32424</v>
      </c>
      <c r="G16" s="49">
        <f aca="true" t="shared" si="1" ref="G16:G38">G$14-$C16</f>
        <v>972</v>
      </c>
      <c r="H16" s="68">
        <f aca="true" t="shared" si="2" ref="H16:H38">G16*H$14</f>
        <v>40824</v>
      </c>
      <c r="I16" s="49">
        <f aca="true" t="shared" si="3" ref="I16:I38">I$14-$C16</f>
        <v>1172</v>
      </c>
      <c r="J16" s="68">
        <f aca="true" t="shared" si="4" ref="J16:J38">I16*J$14</f>
        <v>49224</v>
      </c>
    </row>
    <row r="17" spans="1:10" ht="14.25" thickBot="1" thickTop="1">
      <c r="A17" s="77" t="s">
        <v>47</v>
      </c>
      <c r="B17" s="77" t="s">
        <v>70</v>
      </c>
      <c r="C17" s="18">
        <v>1152</v>
      </c>
      <c r="D17" s="27">
        <v>132</v>
      </c>
      <c r="E17" s="49">
        <f t="shared" si="0"/>
        <v>798</v>
      </c>
      <c r="F17" s="68">
        <f>+E17*F$14</f>
        <v>33516</v>
      </c>
      <c r="G17" s="49">
        <f t="shared" si="1"/>
        <v>998</v>
      </c>
      <c r="H17" s="68">
        <f t="shared" si="2"/>
        <v>41916</v>
      </c>
      <c r="I17" s="49">
        <f t="shared" si="3"/>
        <v>1198</v>
      </c>
      <c r="J17" s="68">
        <f t="shared" si="4"/>
        <v>50316</v>
      </c>
    </row>
    <row r="18" spans="1:10" ht="14.25" thickBot="1" thickTop="1">
      <c r="A18" s="77" t="s">
        <v>48</v>
      </c>
      <c r="B18" s="77" t="s">
        <v>71</v>
      </c>
      <c r="C18" s="18">
        <v>1125</v>
      </c>
      <c r="D18" s="27">
        <v>137</v>
      </c>
      <c r="E18" s="49">
        <f t="shared" si="0"/>
        <v>825</v>
      </c>
      <c r="F18" s="68">
        <f>+E18*F$14</f>
        <v>34650</v>
      </c>
      <c r="G18" s="49">
        <f t="shared" si="1"/>
        <v>1025</v>
      </c>
      <c r="H18" s="68">
        <f t="shared" si="2"/>
        <v>43050</v>
      </c>
      <c r="I18" s="49">
        <f t="shared" si="3"/>
        <v>1225</v>
      </c>
      <c r="J18" s="68">
        <f t="shared" si="4"/>
        <v>51450</v>
      </c>
    </row>
    <row r="19" spans="1:10" ht="14.25" thickBot="1" thickTop="1">
      <c r="A19" s="77" t="s">
        <v>49</v>
      </c>
      <c r="B19" s="77" t="s">
        <v>72</v>
      </c>
      <c r="C19" s="18">
        <v>1099</v>
      </c>
      <c r="D19" s="27">
        <v>142</v>
      </c>
      <c r="E19" s="49">
        <f t="shared" si="0"/>
        <v>851</v>
      </c>
      <c r="F19" s="68">
        <f>+E19*F$14</f>
        <v>35742</v>
      </c>
      <c r="G19" s="49">
        <f t="shared" si="1"/>
        <v>1051</v>
      </c>
      <c r="H19" s="68">
        <f t="shared" si="2"/>
        <v>44142</v>
      </c>
      <c r="I19" s="49">
        <f t="shared" si="3"/>
        <v>1251</v>
      </c>
      <c r="J19" s="68">
        <f t="shared" si="4"/>
        <v>52542</v>
      </c>
    </row>
    <row r="20" spans="1:10" ht="14.25" thickBot="1" thickTop="1">
      <c r="A20" s="77" t="s">
        <v>50</v>
      </c>
      <c r="B20" s="77" t="s">
        <v>73</v>
      </c>
      <c r="C20" s="18">
        <v>1072</v>
      </c>
      <c r="D20" s="27">
        <v>149</v>
      </c>
      <c r="E20" s="49">
        <f t="shared" si="0"/>
        <v>878</v>
      </c>
      <c r="F20" s="68">
        <f aca="true" t="shared" si="5" ref="F20:F38">+E20*F$14</f>
        <v>36876</v>
      </c>
      <c r="G20" s="49">
        <f t="shared" si="1"/>
        <v>1078</v>
      </c>
      <c r="H20" s="68">
        <f t="shared" si="2"/>
        <v>45276</v>
      </c>
      <c r="I20" s="49">
        <f t="shared" si="3"/>
        <v>1278</v>
      </c>
      <c r="J20" s="68">
        <f t="shared" si="4"/>
        <v>53676</v>
      </c>
    </row>
    <row r="21" spans="1:10" ht="14.25" thickBot="1" thickTop="1">
      <c r="A21" s="77" t="s">
        <v>51</v>
      </c>
      <c r="B21" s="77" t="s">
        <v>74</v>
      </c>
      <c r="C21" s="18">
        <v>1045</v>
      </c>
      <c r="D21" s="27">
        <v>154</v>
      </c>
      <c r="E21" s="49">
        <f t="shared" si="0"/>
        <v>905</v>
      </c>
      <c r="F21" s="68">
        <f t="shared" si="5"/>
        <v>38010</v>
      </c>
      <c r="G21" s="49">
        <f t="shared" si="1"/>
        <v>1105</v>
      </c>
      <c r="H21" s="68">
        <f t="shared" si="2"/>
        <v>46410</v>
      </c>
      <c r="I21" s="49">
        <f t="shared" si="3"/>
        <v>1305</v>
      </c>
      <c r="J21" s="68">
        <f t="shared" si="4"/>
        <v>54810</v>
      </c>
    </row>
    <row r="22" spans="1:10" ht="14.25" thickBot="1" thickTop="1">
      <c r="A22" s="77" t="s">
        <v>52</v>
      </c>
      <c r="B22" s="77" t="s">
        <v>75</v>
      </c>
      <c r="C22" s="18">
        <v>1018</v>
      </c>
      <c r="D22" s="27">
        <v>159</v>
      </c>
      <c r="E22" s="49">
        <f t="shared" si="0"/>
        <v>932</v>
      </c>
      <c r="F22" s="68">
        <f t="shared" si="5"/>
        <v>39144</v>
      </c>
      <c r="G22" s="49">
        <f t="shared" si="1"/>
        <v>1132</v>
      </c>
      <c r="H22" s="68">
        <f t="shared" si="2"/>
        <v>47544</v>
      </c>
      <c r="I22" s="49">
        <f t="shared" si="3"/>
        <v>1332</v>
      </c>
      <c r="J22" s="68">
        <f t="shared" si="4"/>
        <v>55944</v>
      </c>
    </row>
    <row r="23" spans="1:10" ht="14.25" thickBot="1" thickTop="1">
      <c r="A23" s="77" t="s">
        <v>53</v>
      </c>
      <c r="B23" s="77" t="s">
        <v>76</v>
      </c>
      <c r="C23" s="18">
        <v>992</v>
      </c>
      <c r="D23" s="27">
        <v>164</v>
      </c>
      <c r="E23" s="49">
        <f t="shared" si="0"/>
        <v>958</v>
      </c>
      <c r="F23" s="68">
        <f t="shared" si="5"/>
        <v>40236</v>
      </c>
      <c r="G23" s="49">
        <f t="shared" si="1"/>
        <v>1158</v>
      </c>
      <c r="H23" s="68">
        <f t="shared" si="2"/>
        <v>48636</v>
      </c>
      <c r="I23" s="49">
        <f t="shared" si="3"/>
        <v>1358</v>
      </c>
      <c r="J23" s="68">
        <f t="shared" si="4"/>
        <v>57036</v>
      </c>
    </row>
    <row r="24" spans="1:10" ht="14.25" thickBot="1" thickTop="1">
      <c r="A24" s="77" t="s">
        <v>54</v>
      </c>
      <c r="B24" s="77" t="s">
        <v>77</v>
      </c>
      <c r="C24" s="18">
        <v>966</v>
      </c>
      <c r="D24" s="27">
        <v>170</v>
      </c>
      <c r="E24" s="49">
        <f t="shared" si="0"/>
        <v>984</v>
      </c>
      <c r="F24" s="68">
        <f t="shared" si="5"/>
        <v>41328</v>
      </c>
      <c r="G24" s="49">
        <f t="shared" si="1"/>
        <v>1184</v>
      </c>
      <c r="H24" s="68">
        <f t="shared" si="2"/>
        <v>49728</v>
      </c>
      <c r="I24" s="49">
        <f t="shared" si="3"/>
        <v>1384</v>
      </c>
      <c r="J24" s="68">
        <f t="shared" si="4"/>
        <v>58128</v>
      </c>
    </row>
    <row r="25" spans="1:10" ht="14.25" thickBot="1" thickTop="1">
      <c r="A25" s="77" t="s">
        <v>55</v>
      </c>
      <c r="B25" s="77" t="s">
        <v>78</v>
      </c>
      <c r="C25" s="18">
        <v>939</v>
      </c>
      <c r="D25" s="27">
        <v>175</v>
      </c>
      <c r="E25" s="49">
        <f t="shared" si="0"/>
        <v>1011</v>
      </c>
      <c r="F25" s="68">
        <f t="shared" si="5"/>
        <v>42462</v>
      </c>
      <c r="G25" s="49">
        <f t="shared" si="1"/>
        <v>1211</v>
      </c>
      <c r="H25" s="68">
        <f t="shared" si="2"/>
        <v>50862</v>
      </c>
      <c r="I25" s="49">
        <f t="shared" si="3"/>
        <v>1411</v>
      </c>
      <c r="J25" s="68">
        <f t="shared" si="4"/>
        <v>59262</v>
      </c>
    </row>
    <row r="26" spans="1:10" ht="14.25" thickBot="1" thickTop="1">
      <c r="A26" s="77" t="s">
        <v>56</v>
      </c>
      <c r="B26" s="77" t="s">
        <v>79</v>
      </c>
      <c r="C26" s="18">
        <v>911</v>
      </c>
      <c r="D26" s="27">
        <v>181</v>
      </c>
      <c r="E26" s="49">
        <f t="shared" si="0"/>
        <v>1039</v>
      </c>
      <c r="F26" s="68">
        <f t="shared" si="5"/>
        <v>43638</v>
      </c>
      <c r="G26" s="49">
        <f t="shared" si="1"/>
        <v>1239</v>
      </c>
      <c r="H26" s="68">
        <f t="shared" si="2"/>
        <v>52038</v>
      </c>
      <c r="I26" s="49">
        <f t="shared" si="3"/>
        <v>1439</v>
      </c>
      <c r="J26" s="68">
        <f t="shared" si="4"/>
        <v>60438</v>
      </c>
    </row>
    <row r="27" spans="1:10" ht="14.25" thickBot="1" thickTop="1">
      <c r="A27" s="77" t="s">
        <v>57</v>
      </c>
      <c r="B27" s="77" t="s">
        <v>80</v>
      </c>
      <c r="C27" s="18">
        <v>885</v>
      </c>
      <c r="D27" s="27">
        <v>187</v>
      </c>
      <c r="E27" s="49">
        <f t="shared" si="0"/>
        <v>1065</v>
      </c>
      <c r="F27" s="68">
        <f t="shared" si="5"/>
        <v>44730</v>
      </c>
      <c r="G27" s="49">
        <f t="shared" si="1"/>
        <v>1265</v>
      </c>
      <c r="H27" s="68">
        <f t="shared" si="2"/>
        <v>53130</v>
      </c>
      <c r="I27" s="49">
        <f t="shared" si="3"/>
        <v>1465</v>
      </c>
      <c r="J27" s="68">
        <f t="shared" si="4"/>
        <v>61530</v>
      </c>
    </row>
    <row r="28" spans="1:13" ht="14.25" thickBot="1" thickTop="1">
      <c r="A28" s="77" t="s">
        <v>58</v>
      </c>
      <c r="B28" s="77" t="s">
        <v>81</v>
      </c>
      <c r="C28" s="18">
        <v>820</v>
      </c>
      <c r="D28" s="27">
        <v>192</v>
      </c>
      <c r="E28" s="49">
        <f t="shared" si="0"/>
        <v>1130</v>
      </c>
      <c r="F28" s="68">
        <f t="shared" si="5"/>
        <v>47460</v>
      </c>
      <c r="G28" s="49">
        <f t="shared" si="1"/>
        <v>1330</v>
      </c>
      <c r="H28" s="68">
        <f t="shared" si="2"/>
        <v>55860</v>
      </c>
      <c r="I28" s="49">
        <f t="shared" si="3"/>
        <v>1530</v>
      </c>
      <c r="J28" s="68">
        <f t="shared" si="4"/>
        <v>64260</v>
      </c>
      <c r="M28" s="3" t="s">
        <v>94</v>
      </c>
    </row>
    <row r="29" spans="1:10" ht="14.25" thickBot="1" thickTop="1">
      <c r="A29" s="77" t="s">
        <v>59</v>
      </c>
      <c r="B29" s="77" t="s">
        <v>82</v>
      </c>
      <c r="C29" s="18">
        <v>794</v>
      </c>
      <c r="D29" s="27">
        <v>197</v>
      </c>
      <c r="E29" s="49">
        <f t="shared" si="0"/>
        <v>1156</v>
      </c>
      <c r="F29" s="68">
        <f t="shared" si="5"/>
        <v>48552</v>
      </c>
      <c r="G29" s="49">
        <f t="shared" si="1"/>
        <v>1356</v>
      </c>
      <c r="H29" s="68">
        <f t="shared" si="2"/>
        <v>56952</v>
      </c>
      <c r="I29" s="49">
        <f t="shared" si="3"/>
        <v>1556</v>
      </c>
      <c r="J29" s="68">
        <f t="shared" si="4"/>
        <v>65352</v>
      </c>
    </row>
    <row r="30" spans="1:10" ht="14.25" thickBot="1" thickTop="1">
      <c r="A30" s="77" t="s">
        <v>60</v>
      </c>
      <c r="B30" s="77" t="s">
        <v>83</v>
      </c>
      <c r="C30" s="18">
        <v>768</v>
      </c>
      <c r="D30" s="27">
        <v>202</v>
      </c>
      <c r="E30" s="49">
        <f t="shared" si="0"/>
        <v>1182</v>
      </c>
      <c r="F30" s="68">
        <f t="shared" si="5"/>
        <v>49644</v>
      </c>
      <c r="G30" s="49">
        <f t="shared" si="1"/>
        <v>1382</v>
      </c>
      <c r="H30" s="68">
        <f t="shared" si="2"/>
        <v>58044</v>
      </c>
      <c r="I30" s="49">
        <f t="shared" si="3"/>
        <v>1582</v>
      </c>
      <c r="J30" s="68">
        <f t="shared" si="4"/>
        <v>66444</v>
      </c>
    </row>
    <row r="31" spans="1:11" ht="14.25" thickBot="1" thickTop="1">
      <c r="A31" s="77" t="s">
        <v>61</v>
      </c>
      <c r="B31" s="77" t="s">
        <v>84</v>
      </c>
      <c r="C31" s="18">
        <v>740</v>
      </c>
      <c r="D31" s="27">
        <v>207</v>
      </c>
      <c r="E31" s="49">
        <f t="shared" si="0"/>
        <v>1210</v>
      </c>
      <c r="F31" s="68">
        <f t="shared" si="5"/>
        <v>50820</v>
      </c>
      <c r="G31" s="49">
        <f t="shared" si="1"/>
        <v>1410</v>
      </c>
      <c r="H31" s="68">
        <f t="shared" si="2"/>
        <v>59220</v>
      </c>
      <c r="I31" s="49">
        <f t="shared" si="3"/>
        <v>1610</v>
      </c>
      <c r="J31" s="68">
        <f t="shared" si="4"/>
        <v>67620</v>
      </c>
      <c r="K31" s="13"/>
    </row>
    <row r="32" spans="1:10" ht="14.25" thickBot="1" thickTop="1">
      <c r="A32" s="77" t="s">
        <v>62</v>
      </c>
      <c r="B32" s="77" t="s">
        <v>85</v>
      </c>
      <c r="C32" s="18">
        <v>714</v>
      </c>
      <c r="D32" s="27">
        <v>213</v>
      </c>
      <c r="E32" s="49">
        <f t="shared" si="0"/>
        <v>1236</v>
      </c>
      <c r="F32" s="68">
        <f t="shared" si="5"/>
        <v>51912</v>
      </c>
      <c r="G32" s="49">
        <f t="shared" si="1"/>
        <v>1436</v>
      </c>
      <c r="H32" s="68">
        <f t="shared" si="2"/>
        <v>60312</v>
      </c>
      <c r="I32" s="49">
        <f t="shared" si="3"/>
        <v>1636</v>
      </c>
      <c r="J32" s="68">
        <f t="shared" si="4"/>
        <v>68712</v>
      </c>
    </row>
    <row r="33" spans="1:10" ht="14.25" customHeight="1" thickBot="1" thickTop="1">
      <c r="A33" s="77" t="s">
        <v>63</v>
      </c>
      <c r="B33" s="77" t="s">
        <v>86</v>
      </c>
      <c r="C33" s="18">
        <v>687</v>
      </c>
      <c r="D33" s="27">
        <v>218</v>
      </c>
      <c r="E33" s="49">
        <f t="shared" si="0"/>
        <v>1263</v>
      </c>
      <c r="F33" s="68">
        <f t="shared" si="5"/>
        <v>53046</v>
      </c>
      <c r="G33" s="49">
        <f t="shared" si="1"/>
        <v>1463</v>
      </c>
      <c r="H33" s="68">
        <f t="shared" si="2"/>
        <v>61446</v>
      </c>
      <c r="I33" s="49">
        <f t="shared" si="3"/>
        <v>1663</v>
      </c>
      <c r="J33" s="68">
        <f t="shared" si="4"/>
        <v>69846</v>
      </c>
    </row>
    <row r="34" spans="1:10" ht="14.25" customHeight="1" thickBot="1" thickTop="1">
      <c r="A34" s="77" t="s">
        <v>64</v>
      </c>
      <c r="B34" s="77" t="s">
        <v>87</v>
      </c>
      <c r="C34" s="18">
        <v>661</v>
      </c>
      <c r="D34" s="27">
        <v>225</v>
      </c>
      <c r="E34" s="49">
        <f t="shared" si="0"/>
        <v>1289</v>
      </c>
      <c r="F34" s="68">
        <f t="shared" si="5"/>
        <v>54138</v>
      </c>
      <c r="G34" s="49">
        <f t="shared" si="1"/>
        <v>1489</v>
      </c>
      <c r="H34" s="68">
        <f t="shared" si="2"/>
        <v>62538</v>
      </c>
      <c r="I34" s="49">
        <f t="shared" si="3"/>
        <v>1689</v>
      </c>
      <c r="J34" s="68">
        <f t="shared" si="4"/>
        <v>70938</v>
      </c>
    </row>
    <row r="35" spans="1:10" ht="13.5" customHeight="1" thickBot="1" thickTop="1">
      <c r="A35" s="77" t="s">
        <v>65</v>
      </c>
      <c r="B35" s="77" t="s">
        <v>88</v>
      </c>
      <c r="C35" s="18">
        <v>634</v>
      </c>
      <c r="D35" s="27">
        <v>230</v>
      </c>
      <c r="E35" s="49">
        <f t="shared" si="0"/>
        <v>1316</v>
      </c>
      <c r="F35" s="68">
        <f t="shared" si="5"/>
        <v>55272</v>
      </c>
      <c r="G35" s="49">
        <f t="shared" si="1"/>
        <v>1516</v>
      </c>
      <c r="H35" s="68">
        <f t="shared" si="2"/>
        <v>63672</v>
      </c>
      <c r="I35" s="49">
        <f t="shared" si="3"/>
        <v>1716</v>
      </c>
      <c r="J35" s="68">
        <f t="shared" si="4"/>
        <v>72072</v>
      </c>
    </row>
    <row r="36" spans="1:10" ht="13.5" customHeight="1" thickBot="1" thickTop="1">
      <c r="A36" s="77" t="s">
        <v>66</v>
      </c>
      <c r="B36" s="77" t="s">
        <v>89</v>
      </c>
      <c r="C36" s="18">
        <v>607</v>
      </c>
      <c r="D36" s="27">
        <v>235</v>
      </c>
      <c r="E36" s="49">
        <f t="shared" si="0"/>
        <v>1343</v>
      </c>
      <c r="F36" s="68">
        <f t="shared" si="5"/>
        <v>56406</v>
      </c>
      <c r="G36" s="49">
        <f t="shared" si="1"/>
        <v>1543</v>
      </c>
      <c r="H36" s="68">
        <f t="shared" si="2"/>
        <v>64806</v>
      </c>
      <c r="I36" s="49">
        <f t="shared" si="3"/>
        <v>1743</v>
      </c>
      <c r="J36" s="68">
        <f t="shared" si="4"/>
        <v>73206</v>
      </c>
    </row>
    <row r="37" spans="1:10" ht="13.5" customHeight="1" thickBot="1" thickTop="1">
      <c r="A37" s="77" t="s">
        <v>67</v>
      </c>
      <c r="B37" s="77" t="s">
        <v>90</v>
      </c>
      <c r="C37" s="18">
        <v>581</v>
      </c>
      <c r="D37" s="27">
        <v>240</v>
      </c>
      <c r="E37" s="49">
        <f t="shared" si="0"/>
        <v>1369</v>
      </c>
      <c r="F37" s="68">
        <f t="shared" si="5"/>
        <v>57498</v>
      </c>
      <c r="G37" s="49">
        <f t="shared" si="1"/>
        <v>1569</v>
      </c>
      <c r="H37" s="68">
        <f t="shared" si="2"/>
        <v>65898</v>
      </c>
      <c r="I37" s="49">
        <f t="shared" si="3"/>
        <v>1769</v>
      </c>
      <c r="J37" s="68">
        <f t="shared" si="4"/>
        <v>74298</v>
      </c>
    </row>
    <row r="38" spans="1:10" ht="14.25" thickBot="1" thickTop="1">
      <c r="A38" s="77" t="s">
        <v>68</v>
      </c>
      <c r="B38" s="25"/>
      <c r="C38" s="18">
        <v>581</v>
      </c>
      <c r="D38" s="27">
        <v>369</v>
      </c>
      <c r="E38" s="49">
        <f t="shared" si="0"/>
        <v>1369</v>
      </c>
      <c r="F38" s="68">
        <f t="shared" si="5"/>
        <v>57498</v>
      </c>
      <c r="G38" s="49">
        <f t="shared" si="1"/>
        <v>1569</v>
      </c>
      <c r="H38" s="68">
        <f t="shared" si="2"/>
        <v>65898</v>
      </c>
      <c r="I38" s="49">
        <f t="shared" si="3"/>
        <v>1769</v>
      </c>
      <c r="J38" s="68">
        <f t="shared" si="4"/>
        <v>74298</v>
      </c>
    </row>
    <row r="39" spans="1:251" s="36" customFormat="1" ht="18" customHeight="1" thickTop="1">
      <c r="A39" s="34"/>
      <c r="B39" s="34"/>
      <c r="C39" s="56"/>
      <c r="D39" s="35"/>
      <c r="E39" s="45"/>
      <c r="F39" s="45"/>
      <c r="G39" s="51"/>
      <c r="H39" s="45"/>
      <c r="I39" s="45"/>
      <c r="J39" s="4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</row>
    <row r="40" spans="1:251" s="36" customFormat="1" ht="18" customHeight="1">
      <c r="A40" s="34"/>
      <c r="B40" s="34"/>
      <c r="C40" s="56"/>
      <c r="D40" s="35"/>
      <c r="E40" s="45"/>
      <c r="F40" s="45"/>
      <c r="G40" s="51"/>
      <c r="H40" s="45"/>
      <c r="I40" s="45"/>
      <c r="J40" s="4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</row>
    <row r="41" spans="1:10" ht="12.75" customHeight="1">
      <c r="A41" s="18" t="s">
        <v>5</v>
      </c>
      <c r="D41" s="26">
        <v>950</v>
      </c>
      <c r="G41" s="85" t="s">
        <v>16</v>
      </c>
      <c r="H41" s="86"/>
      <c r="I41" s="86"/>
      <c r="J41" s="86"/>
    </row>
    <row r="42" spans="1:10" ht="12.75" customHeight="1">
      <c r="A42" s="7" t="s">
        <v>91</v>
      </c>
      <c r="G42" s="62"/>
      <c r="H42" s="62" t="s">
        <v>12</v>
      </c>
      <c r="I42" s="69">
        <v>35355</v>
      </c>
      <c r="J42" s="61" t="s">
        <v>3</v>
      </c>
    </row>
    <row r="43" spans="1:10" ht="12.75" customHeight="1">
      <c r="A43" s="7" t="s">
        <v>39</v>
      </c>
      <c r="H43" s="62" t="s">
        <v>13</v>
      </c>
      <c r="I43" s="69">
        <f>I42*2</f>
        <v>70710</v>
      </c>
      <c r="J43" s="61" t="s">
        <v>3</v>
      </c>
    </row>
    <row r="44" spans="8:10" ht="12.75" customHeight="1">
      <c r="H44" s="62" t="s">
        <v>14</v>
      </c>
      <c r="I44" s="69">
        <f>I42*3</f>
        <v>106065</v>
      </c>
      <c r="J44" s="61" t="s">
        <v>3</v>
      </c>
    </row>
    <row r="45" spans="1:10" ht="12.75" customHeight="1">
      <c r="A45" s="7" t="s">
        <v>10</v>
      </c>
      <c r="C45" s="28">
        <v>2150</v>
      </c>
      <c r="E45" s="61" t="s">
        <v>3</v>
      </c>
      <c r="F45" s="3"/>
      <c r="H45" s="62" t="s">
        <v>15</v>
      </c>
      <c r="I45" s="69">
        <f>I42*4</f>
        <v>141420</v>
      </c>
      <c r="J45" s="61" t="s">
        <v>3</v>
      </c>
    </row>
    <row r="46" spans="1:6" ht="12.75" customHeight="1">
      <c r="A46" s="7" t="s">
        <v>11</v>
      </c>
      <c r="C46" s="28">
        <f>C24</f>
        <v>966</v>
      </c>
      <c r="E46" s="61" t="s">
        <v>3</v>
      </c>
      <c r="F46" s="3"/>
    </row>
    <row r="47" spans="1:7" ht="12.75" customHeight="1">
      <c r="A47" s="7" t="s">
        <v>4</v>
      </c>
      <c r="C47" s="28">
        <f>+C45-C46</f>
        <v>1184</v>
      </c>
      <c r="E47" s="61" t="s">
        <v>3</v>
      </c>
      <c r="F47" s="3"/>
      <c r="G47" s="54"/>
    </row>
    <row r="48" spans="1:6" ht="12.75" customHeight="1">
      <c r="A48" s="7" t="s">
        <v>40</v>
      </c>
      <c r="C48" s="28">
        <f>C47*42</f>
        <v>49728</v>
      </c>
      <c r="E48" s="61" t="s">
        <v>3</v>
      </c>
      <c r="F48" s="3"/>
    </row>
    <row r="52" ht="12.75">
      <c r="B52" s="29"/>
    </row>
    <row r="53" spans="1:3" ht="12.75">
      <c r="A53" s="30"/>
      <c r="B53" s="31"/>
      <c r="C53" s="32"/>
    </row>
    <row r="54" spans="1:3" ht="12.75">
      <c r="A54" s="33"/>
      <c r="B54" s="31"/>
      <c r="C54" s="32"/>
    </row>
    <row r="55" ht="12.75">
      <c r="B55" s="29"/>
    </row>
  </sheetData>
  <sheetProtection/>
  <mergeCells count="5">
    <mergeCell ref="G41:J41"/>
    <mergeCell ref="E12:J12"/>
    <mergeCell ref="A7:J8"/>
    <mergeCell ref="A9:C9"/>
    <mergeCell ref="A2:G2"/>
  </mergeCells>
  <printOptions/>
  <pageMargins left="0.7874015748031497" right="0.7874015748031497" top="1.1811023622047245" bottom="1.1811023622047245" header="0.3937007874015748" footer="0.3937007874015748"/>
  <pageSetup horizontalDpi="300" verticalDpi="300" orientation="portrait" paperSize="9" scale="85" r:id="rId1"/>
  <headerFooter alignWithMargins="0">
    <oddFooter>&amp;L &amp;F   &amp;D&amp;R&amp;8\\DFSE_000\quatdata\ESR</oddFooter>
  </headerFooter>
  <ignoredErrors>
    <ignoredError sqref="F15 H15:I15 F16:F26 H16:H26 H27:H36 F27:F36 I16:I26 F37:F38 H37:H38 I27:I36 I37:I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3" sqref="B3:B24"/>
    </sheetView>
  </sheetViews>
  <sheetFormatPr defaultColWidth="9.140625" defaultRowHeight="12.75"/>
  <cols>
    <col min="1" max="1" width="9.140625" style="0" customWidth="1"/>
    <col min="2" max="2" width="8.7109375" style="0" customWidth="1"/>
  </cols>
  <sheetData>
    <row r="1" spans="1:3" ht="12.75">
      <c r="A1" s="25">
        <v>0</v>
      </c>
      <c r="B1" s="18">
        <v>1205.1618863130252</v>
      </c>
      <c r="C1" s="1">
        <f aca="true" t="shared" si="0" ref="C1:C24">TRUNC(B1:B22)</f>
        <v>1205</v>
      </c>
    </row>
    <row r="2" spans="1:3" ht="12.75">
      <c r="A2" s="25">
        <v>340001</v>
      </c>
      <c r="B2" s="18">
        <v>1178</v>
      </c>
      <c r="C2" s="1">
        <f t="shared" si="0"/>
        <v>1178</v>
      </c>
    </row>
    <row r="3" spans="1:9" ht="12.75">
      <c r="A3" s="25">
        <v>365001</v>
      </c>
      <c r="B3" s="18">
        <v>1152</v>
      </c>
      <c r="C3" s="1">
        <f t="shared" si="0"/>
        <v>1152</v>
      </c>
      <c r="G3" s="1"/>
      <c r="I3" s="2"/>
    </row>
    <row r="4" spans="1:9" ht="12.75">
      <c r="A4" s="25">
        <v>390001</v>
      </c>
      <c r="B4" s="18">
        <v>1125</v>
      </c>
      <c r="C4" s="1">
        <f t="shared" si="0"/>
        <v>1125</v>
      </c>
      <c r="F4" s="1"/>
      <c r="G4" s="1"/>
      <c r="I4" s="2"/>
    </row>
    <row r="5" spans="1:9" ht="12.75">
      <c r="A5" s="25">
        <v>415001</v>
      </c>
      <c r="B5" s="18">
        <v>1099</v>
      </c>
      <c r="C5" s="1">
        <f t="shared" si="0"/>
        <v>1099</v>
      </c>
      <c r="G5" s="1"/>
      <c r="I5" s="2"/>
    </row>
    <row r="6" spans="1:9" ht="12.75">
      <c r="A6" s="25">
        <v>440001</v>
      </c>
      <c r="B6" s="18">
        <v>1072</v>
      </c>
      <c r="C6" s="1">
        <f t="shared" si="0"/>
        <v>1072</v>
      </c>
      <c r="G6" s="1"/>
      <c r="I6" s="2"/>
    </row>
    <row r="7" spans="1:9" ht="12.75">
      <c r="A7" s="25">
        <v>465001</v>
      </c>
      <c r="B7" s="18">
        <v>1045</v>
      </c>
      <c r="C7" s="1">
        <f t="shared" si="0"/>
        <v>1045</v>
      </c>
      <c r="G7" s="1"/>
      <c r="I7" s="2"/>
    </row>
    <row r="8" spans="1:9" ht="12.75">
      <c r="A8" s="25">
        <v>490001</v>
      </c>
      <c r="B8" s="18">
        <v>1018</v>
      </c>
      <c r="C8" s="1">
        <f t="shared" si="0"/>
        <v>1018</v>
      </c>
      <c r="G8" s="1"/>
      <c r="I8" s="2"/>
    </row>
    <row r="9" spans="1:9" ht="12.75">
      <c r="A9" s="25">
        <v>515001</v>
      </c>
      <c r="B9" s="18">
        <v>992</v>
      </c>
      <c r="C9" s="1">
        <f t="shared" si="0"/>
        <v>992</v>
      </c>
      <c r="G9" s="1"/>
      <c r="I9" s="2"/>
    </row>
    <row r="10" spans="1:9" ht="12.75">
      <c r="A10" s="25">
        <v>540001</v>
      </c>
      <c r="B10" s="18">
        <v>966</v>
      </c>
      <c r="C10" s="1">
        <f t="shared" si="0"/>
        <v>966</v>
      </c>
      <c r="G10" s="1"/>
      <c r="I10" s="2"/>
    </row>
    <row r="11" spans="1:9" ht="12.75">
      <c r="A11" s="25">
        <v>565001</v>
      </c>
      <c r="B11" s="18">
        <v>939</v>
      </c>
      <c r="C11" s="1">
        <f t="shared" si="0"/>
        <v>939</v>
      </c>
      <c r="G11" s="1"/>
      <c r="I11" s="2"/>
    </row>
    <row r="12" spans="1:9" ht="12.75">
      <c r="A12" s="25">
        <v>590001</v>
      </c>
      <c r="B12" s="18">
        <v>911</v>
      </c>
      <c r="C12" s="1">
        <f t="shared" si="0"/>
        <v>911</v>
      </c>
      <c r="G12" s="1"/>
      <c r="I12" s="2"/>
    </row>
    <row r="13" spans="1:9" ht="12.75">
      <c r="A13" s="25">
        <v>615001</v>
      </c>
      <c r="B13" s="18">
        <v>885</v>
      </c>
      <c r="C13" s="1">
        <f t="shared" si="0"/>
        <v>885</v>
      </c>
      <c r="G13" s="1"/>
      <c r="I13" s="2"/>
    </row>
    <row r="14" spans="1:9" ht="12.75">
      <c r="A14" s="25">
        <v>640001</v>
      </c>
      <c r="B14" s="18">
        <v>820</v>
      </c>
      <c r="C14" s="1">
        <f t="shared" si="0"/>
        <v>820</v>
      </c>
      <c r="G14" s="1"/>
      <c r="I14" s="2"/>
    </row>
    <row r="15" spans="1:9" ht="12.75">
      <c r="A15" s="25">
        <v>665001</v>
      </c>
      <c r="B15" s="18">
        <v>794</v>
      </c>
      <c r="C15" s="1">
        <f t="shared" si="0"/>
        <v>794</v>
      </c>
      <c r="G15" s="1"/>
      <c r="I15" s="2"/>
    </row>
    <row r="16" spans="1:9" ht="12.75">
      <c r="A16" s="25">
        <v>690001</v>
      </c>
      <c r="B16" s="18">
        <v>768</v>
      </c>
      <c r="C16" s="1">
        <f t="shared" si="0"/>
        <v>768</v>
      </c>
      <c r="G16" s="1"/>
      <c r="I16" s="2"/>
    </row>
    <row r="17" spans="1:9" ht="12.75">
      <c r="A17" s="25">
        <v>715001</v>
      </c>
      <c r="B17" s="18">
        <v>740</v>
      </c>
      <c r="C17" s="1">
        <f t="shared" si="0"/>
        <v>740</v>
      </c>
      <c r="G17" s="1"/>
      <c r="I17" s="2"/>
    </row>
    <row r="18" spans="1:9" ht="12.75">
      <c r="A18" s="25">
        <v>740001</v>
      </c>
      <c r="B18" s="18">
        <v>714</v>
      </c>
      <c r="C18" s="1">
        <f t="shared" si="0"/>
        <v>714</v>
      </c>
      <c r="G18" s="1"/>
      <c r="I18" s="2"/>
    </row>
    <row r="19" spans="1:9" ht="12.75">
      <c r="A19" s="25">
        <v>765001</v>
      </c>
      <c r="B19" s="18">
        <v>687</v>
      </c>
      <c r="C19" s="1">
        <f t="shared" si="0"/>
        <v>687</v>
      </c>
      <c r="G19" s="1"/>
      <c r="I19" s="2"/>
    </row>
    <row r="20" spans="1:9" ht="12.75">
      <c r="A20" s="25">
        <v>790001</v>
      </c>
      <c r="B20" s="18">
        <v>661</v>
      </c>
      <c r="C20" s="1">
        <f t="shared" si="0"/>
        <v>661</v>
      </c>
      <c r="G20" s="1"/>
      <c r="I20" s="2"/>
    </row>
    <row r="21" spans="1:9" ht="12.75">
      <c r="A21" s="25">
        <v>815001</v>
      </c>
      <c r="B21" s="18">
        <v>634</v>
      </c>
      <c r="C21" s="1">
        <f t="shared" si="0"/>
        <v>634</v>
      </c>
      <c r="G21" s="1"/>
      <c r="I21" s="2"/>
    </row>
    <row r="22" spans="1:9" ht="12.75">
      <c r="A22" s="25">
        <v>840001</v>
      </c>
      <c r="B22" s="18">
        <v>607</v>
      </c>
      <c r="C22" s="1">
        <f t="shared" si="0"/>
        <v>607</v>
      </c>
      <c r="G22" s="1"/>
      <c r="I22" s="2"/>
    </row>
    <row r="23" spans="1:9" ht="12.75">
      <c r="A23" s="25">
        <v>865001</v>
      </c>
      <c r="B23" s="18">
        <v>581</v>
      </c>
      <c r="C23" s="1">
        <f t="shared" si="0"/>
        <v>581</v>
      </c>
      <c r="G23" s="1"/>
      <c r="I23" s="2"/>
    </row>
    <row r="24" spans="1:9" ht="12.75">
      <c r="A24" s="77">
        <v>890001</v>
      </c>
      <c r="B24" s="18">
        <v>581</v>
      </c>
      <c r="C24" s="1">
        <f t="shared" si="0"/>
        <v>581</v>
      </c>
      <c r="G24" s="1"/>
      <c r="I24" s="2"/>
    </row>
    <row r="25" spans="1:2" ht="12.75">
      <c r="A25">
        <v>100000000</v>
      </c>
      <c r="B25" s="25"/>
    </row>
    <row r="26" ht="12.75">
      <c r="B26" s="2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Efterskolernes Sekretariat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Sophus Bang Nielsen</dc:creator>
  <cp:keywords/>
  <dc:description/>
  <cp:lastModifiedBy>Kirsten B Andersen</cp:lastModifiedBy>
  <cp:lastPrinted>2009-12-09T13:16:25Z</cp:lastPrinted>
  <dcterms:created xsi:type="dcterms:W3CDTF">1997-09-15T09:12:13Z</dcterms:created>
  <dcterms:modified xsi:type="dcterms:W3CDTF">2016-12-16T10:30:57Z</dcterms:modified>
  <cp:category/>
  <cp:version/>
  <cp:contentType/>
  <cp:contentStatus/>
</cp:coreProperties>
</file>