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CP.EFTERSKOLE\ShareFile\Personal Folders\"/>
    </mc:Choice>
  </mc:AlternateContent>
  <xr:revisionPtr revIDLastSave="0" documentId="8_{9A5964F9-1C5F-44B4-865C-14EBCEFC346A}" xr6:coauthVersionLast="40" xr6:coauthVersionMax="40" xr10:uidLastSave="{00000000-0000-0000-0000-000000000000}"/>
  <bookViews>
    <workbookView xWindow="0" yWindow="0" windowWidth="25200" windowHeight="11715" xr2:uid="{00000000-000D-0000-FFFF-FFFF00000000}"/>
  </bookViews>
  <sheets>
    <sheet name="Løntabel 1. januar 2019" sheetId="1" r:id="rId1"/>
    <sheet name="Reguleringsprocenter" sheetId="2" r:id="rId2"/>
  </sheets>
  <definedNames>
    <definedName name="_xlnm.Print_Area" localSheetId="0">'Løntabel 1. januar 2019'!$A$1:$G$479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2" i="1" l="1"/>
  <c r="B2" i="1" l="1"/>
  <c r="D245" i="1"/>
  <c r="F245" i="1" s="1"/>
  <c r="D355" i="1" l="1"/>
  <c r="C355" i="1"/>
  <c r="B355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3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5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48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E117" i="1"/>
  <c r="D317" i="1"/>
  <c r="C317" i="1"/>
  <c r="D319" i="1"/>
  <c r="D318" i="1"/>
  <c r="D316" i="1"/>
  <c r="D338" i="1" l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3" i="1"/>
  <c r="B353" i="1"/>
  <c r="D374" i="1"/>
  <c r="E174" i="1"/>
  <c r="D373" i="1"/>
  <c r="E125" i="1"/>
  <c r="D396" i="1"/>
  <c r="F154" i="1"/>
  <c r="D402" i="1"/>
  <c r="D308" i="1"/>
  <c r="F107" i="1"/>
  <c r="F157" i="1"/>
  <c r="C365" i="1"/>
  <c r="D365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4" i="1"/>
  <c r="D364" i="1"/>
  <c r="C364" i="1"/>
  <c r="D360" i="1"/>
  <c r="C360" i="1"/>
  <c r="B360" i="1"/>
  <c r="C358" i="1"/>
  <c r="B358" i="1"/>
  <c r="D358" i="1"/>
  <c r="D334" i="1"/>
  <c r="B334" i="1"/>
  <c r="C334" i="1"/>
  <c r="B333" i="1"/>
  <c r="C333" i="1"/>
  <c r="D333" i="1"/>
  <c r="B361" i="1"/>
  <c r="C361" i="1"/>
  <c r="D361" i="1"/>
  <c r="C329" i="1"/>
  <c r="D329" i="1"/>
  <c r="B327" i="1"/>
  <c r="D327" i="1"/>
  <c r="C327" i="1"/>
  <c r="D363" i="1"/>
  <c r="B363" i="1"/>
  <c r="C363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9" i="1"/>
  <c r="C359" i="1"/>
  <c r="B359" i="1"/>
  <c r="B354" i="1"/>
  <c r="D354" i="1"/>
  <c r="C354" i="1"/>
  <c r="D339" i="1"/>
  <c r="B339" i="1"/>
  <c r="C362" i="1"/>
  <c r="D362" i="1"/>
  <c r="B362" i="1"/>
  <c r="C178" i="1"/>
  <c r="F161" i="1"/>
</calcChain>
</file>

<file path=xl/sharedStrings.xml><?xml version="1.0" encoding="utf-8"?>
<sst xmlns="http://schemas.openxmlformats.org/spreadsheetml/2006/main" count="302" uniqueCount="205">
  <si>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</si>
  <si>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</si>
  <si>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</si>
  <si>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</si>
  <si>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</si>
  <si>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</si>
  <si>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</si>
  <si>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</si>
  <si>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</si>
  <si>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</si>
  <si>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</si>
  <si>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</si>
  <si>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</si>
  <si>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</si>
  <si>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</si>
  <si>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</si>
  <si>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</si>
  <si>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</si>
  <si>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</si>
  <si>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</si>
  <si>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</si>
  <si>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</si>
  <si>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</si>
  <si>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</si>
  <si>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</si>
  <si>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</si>
  <si>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</si>
  <si>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</si>
  <si>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</si>
  <si>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</si>
  <si>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</si>
  <si>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</si>
  <si>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</si>
  <si>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</si>
  <si>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</si>
  <si>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</si>
  <si>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</si>
  <si>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</si>
  <si>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</si>
  <si>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</si>
  <si>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</si>
  <si>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</si>
  <si>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</si>
  <si>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</si>
  <si>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</si>
  <si>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</si>
  <si>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</si>
  <si>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</si>
  <si>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</si>
  <si>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</si>
  <si>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</si>
  <si>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</si>
  <si>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</si>
  <si>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</si>
  <si>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</si>
  <si>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</si>
  <si>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</si>
  <si>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</si>
  <si>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</si>
  <si>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</si>
  <si>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</si>
  <si>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</si>
  <si>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</si>
  <si>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</si>
  <si>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</si>
  <si>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</si>
  <si>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</si>
  <si>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</si>
  <si>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</si>
  <si>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</si>
  <si>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</si>
  <si>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</si>
  <si>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</si>
  <si>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</si>
  <si>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</si>
  <si>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</si>
  <si>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</si>
  <si>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</si>
  <si>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</si>
  <si>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</si>
  <si>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</si>
  <si>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</si>
  <si>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</si>
  <si>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</si>
  <si>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</si>
  <si>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</si>
  <si>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</si>
  <si>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</si>
  <si>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</si>
  <si>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</si>
  <si>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</si>
  <si>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</si>
  <si>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</si>
  <si>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</si>
  <si>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</si>
  <si>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</si>
  <si>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</si>
  <si>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</si>
  <si>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</si>
  <si>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</si>
  <si>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</si>
  <si>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</si>
  <si>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</si>
  <si>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</si>
  <si>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</si>
  <si>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</si>
  <si>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</si>
  <si>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</si>
  <si>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</si>
  <si>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</si>
  <si>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</si>
  <si>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</si>
  <si>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</si>
  <si>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</si>
  <si>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</si>
  <si>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</si>
  <si>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Med resultatløn (max)</t>
  </si>
  <si>
    <t>Uden resultatløn (max)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</si>
  <si>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</si>
  <si>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</si>
  <si>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</si>
  <si>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</si>
  <si>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</si>
  <si>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</si>
  <si>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</si>
  <si>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</si>
  <si>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</si>
  <si>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</si>
  <si>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</si>
  <si>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</si>
  <si>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</si>
  <si>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</si>
  <si>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</si>
  <si>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</si>
  <si>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</si>
  <si>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</si>
  <si>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</si>
  <si>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</si>
  <si>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</si>
  <si>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</si>
  <si>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</si>
  <si>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</si>
  <si>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</si>
  <si>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</si>
  <si>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</si>
  <si>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</si>
  <si>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</si>
  <si>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</si>
  <si>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</si>
  <si>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</si>
  <si>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</si>
  <si>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</si>
  <si>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</si>
  <si>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</si>
  <si>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</si>
  <si>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</si>
  <si>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</si>
  <si>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</si>
  <si>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</si>
  <si>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</si>
  <si>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</si>
  <si>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</si>
  <si>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</si>
  <si>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</si>
  <si>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</si>
  <si>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</si>
  <si>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</si>
  <si>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</si>
  <si>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</si>
  <si>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</si>
  <si>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</si>
  <si>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</si>
  <si>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</si>
  <si>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</si>
  <si>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</si>
  <si>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</si>
  <si>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</si>
  <si>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</si>
  <si>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</si>
  <si>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</si>
  <si>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</si>
  <si>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</si>
  <si>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</si>
  <si>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OK 2018 tillæg pr. 1. oktober 2018 (alle månedslønnede 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</si>
  <si>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</si>
  <si>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</si>
  <si>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</si>
  <si>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</si>
  <si>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</si>
  <si>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1. jan. 2019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</si>
  <si>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</si>
  <si>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</si>
  <si>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</si>
  <si>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</si>
  <si>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</si>
  <si>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</si>
  <si>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</si>
  <si>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</si>
  <si>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</si>
  <si>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</si>
  <si>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</si>
  <si>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</si>
  <si>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Engangsvederlag til ledere</t>
  </si>
  <si>
    <t>Pensionsbidrag - Lærernes Pension</t>
  </si>
  <si>
    <t>Andre tillæg - lærere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</si>
</sst>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06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08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115" xfId="0" applyBorder="1"/>
    <xf numFmtId="0" fontId="14" fillId="0" borderId="22" xfId="0" applyFont="1" applyBorder="1"/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/>
  </sheetViews>
  <sheetFormatPr defaultRowHeight="12.75" x14ac:dyDescent="0.2"/>
  <cols>
    <col min="1" max="1" width="18" customWidth="1"/>
    <col min="2" max="2" width="14" customWidth="1"/>
    <col min="3" max="3" width="13" customWidth="1"/>
    <col min="4" max="4" width="13.28515625" customWidth="1"/>
    <col min="5" max="5" width="12.85546875" customWidth="1"/>
    <col min="6" max="6" width="12.42578125" customWidth="1"/>
    <col min="8" max="11" width="9.42578125" bestFit="1" customWidth="1"/>
    <col min="28" max="28" width="10.28515625" customWidth="1"/>
    <col min="29" max="29" width="10.85546875" customWidth="1"/>
    <col min="30" max="30" width="11.5703125" customWidth="1"/>
    <col min="31" max="31" width="11.285156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7" width="31.7109375" bestFit="1" customWidth="1"/>
    <col min="38" max="38" width="11.7109375" bestFit="1" customWidth="1"/>
    <col min="40" max="40" width="13.5703125" bestFit="1" customWidth="1"/>
    <col min="41" max="41" width="11.7109375" bestFit="1" customWidth="1"/>
  </cols>
  <sheetData>
    <row r="1" spans="1:41" ht="15.75" x14ac:dyDescent="0.25">
      <c r="AA1" s="66" t="s">
        <v>44</v>
      </c>
      <c r="AK1" s="66" t="s">
        <v>45</v>
      </c>
    </row>
    <row r="2" spans="1:41" ht="20.25" thickBot="1" x14ac:dyDescent="0.4">
      <c r="A2" s="65" t="s">
        <v>122</v>
      </c>
      <c r="B2" s="65" t="str">
        <f>E18</f>
        <v>1. jan. 2019</v>
      </c>
      <c r="D2" s="65" t="s">
        <v>180</v>
      </c>
    </row>
    <row r="3" spans="1:41" ht="13.5" thickTop="1" x14ac:dyDescent="0.2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 x14ac:dyDescent="0.2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 x14ac:dyDescent="0.2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 x14ac:dyDescent="0.2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 x14ac:dyDescent="0.2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3.5" thickBot="1" x14ac:dyDescent="0.25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3.5" thickTop="1" x14ac:dyDescent="0.2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 x14ac:dyDescent="0.2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 x14ac:dyDescent="0.2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 x14ac:dyDescent="0.2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 x14ac:dyDescent="0.2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11910.77</v>
      </c>
      <c r="AL13" s="45">
        <f>ROUND(AG13*$E$17%*17.3%*2/3,2)</f>
        <v>23821.54</v>
      </c>
      <c r="AN13" s="96">
        <f>ROUND(AG13*$E$17%*E$19%/3,2)</f>
        <v>11910.77</v>
      </c>
      <c r="AO13" s="45">
        <f>ROUND(AG13*$E$17%*E$19%*2/3,2)</f>
        <v>23821.54</v>
      </c>
    </row>
    <row r="14" spans="1:41" x14ac:dyDescent="0.2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12110.13</v>
      </c>
      <c r="AL14" s="45">
        <f t="shared" ref="AL14:AL54" si="2">ROUND(AG14*$E$17%*17.3%*2/3,2)</f>
        <v>24220.26</v>
      </c>
      <c r="AN14" s="96">
        <f t="shared" ref="AN14:AN54" si="3">ROUND(AG14*$E$17%*E$19%/3,2)</f>
        <v>12110.13</v>
      </c>
      <c r="AO14" s="45">
        <f t="shared" ref="AO14:AO54" si="4">ROUND(AG14*$E$17%*E$19%*2/3,2)</f>
        <v>24220.26</v>
      </c>
    </row>
    <row r="15" spans="1:41" x14ac:dyDescent="0.2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12314.88</v>
      </c>
      <c r="AL15" s="45">
        <f t="shared" si="2"/>
        <v>24629.759999999998</v>
      </c>
      <c r="AN15" s="96">
        <f t="shared" si="3"/>
        <v>12314.88</v>
      </c>
      <c r="AO15" s="45">
        <f t="shared" si="4"/>
        <v>24629.759999999998</v>
      </c>
    </row>
    <row r="16" spans="1:41" ht="13.5" thickBot="1" x14ac:dyDescent="0.25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12525.34</v>
      </c>
      <c r="AL16" s="45">
        <f t="shared" si="2"/>
        <v>25050.68</v>
      </c>
      <c r="AN16" s="96">
        <f t="shared" si="3"/>
        <v>12525.34</v>
      </c>
      <c r="AO16" s="45">
        <f t="shared" si="4"/>
        <v>25050.68</v>
      </c>
    </row>
    <row r="17" spans="1:41" ht="19.5" x14ac:dyDescent="0.35">
      <c r="A17" s="65" t="s">
        <v>9</v>
      </c>
      <c r="E17" s="162">
        <v>107.49720000000001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12741.56</v>
      </c>
      <c r="AL17" s="45">
        <f t="shared" si="2"/>
        <v>25483.119999999999</v>
      </c>
      <c r="AN17" s="96">
        <f t="shared" si="3"/>
        <v>12741.56</v>
      </c>
      <c r="AO17" s="45">
        <f t="shared" si="4"/>
        <v>25483.119999999999</v>
      </c>
    </row>
    <row r="18" spans="1:41" ht="20.25" thickBot="1" x14ac:dyDescent="0.4">
      <c r="A18" s="65" t="s">
        <v>43</v>
      </c>
      <c r="E18" s="195" t="s">
        <v>189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12963.73</v>
      </c>
      <c r="AL18" s="45">
        <f t="shared" si="2"/>
        <v>25927.46</v>
      </c>
      <c r="AN18" s="96">
        <f t="shared" si="3"/>
        <v>12963.73</v>
      </c>
      <c r="AO18" s="45">
        <f t="shared" si="4"/>
        <v>25927.46</v>
      </c>
    </row>
    <row r="19" spans="1:41" ht="20.25" thickBot="1" x14ac:dyDescent="0.4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13192.04</v>
      </c>
      <c r="AL19" s="45">
        <f t="shared" si="2"/>
        <v>26384.080000000002</v>
      </c>
      <c r="AN19" s="96">
        <f t="shared" si="3"/>
        <v>13192.04</v>
      </c>
      <c r="AO19" s="45">
        <f t="shared" si="4"/>
        <v>26384.080000000002</v>
      </c>
    </row>
    <row r="20" spans="1:41" x14ac:dyDescent="0.2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13426.55</v>
      </c>
      <c r="AL20" s="45">
        <f t="shared" si="2"/>
        <v>26853.1</v>
      </c>
      <c r="AN20" s="96">
        <f t="shared" si="3"/>
        <v>13426.55</v>
      </c>
      <c r="AO20" s="45">
        <f t="shared" si="4"/>
        <v>26853.1</v>
      </c>
    </row>
    <row r="21" spans="1:41" ht="23.25" x14ac:dyDescent="0.35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13667.63</v>
      </c>
      <c r="AL21" s="45">
        <f t="shared" si="2"/>
        <v>27335.26</v>
      </c>
      <c r="AN21" s="96">
        <f t="shared" si="3"/>
        <v>13667.63</v>
      </c>
      <c r="AO21" s="45">
        <f t="shared" si="4"/>
        <v>27335.26</v>
      </c>
    </row>
    <row r="22" spans="1:41" ht="12.75" customHeight="1" x14ac:dyDescent="0.35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13915.15</v>
      </c>
      <c r="AL22" s="45">
        <f t="shared" si="2"/>
        <v>27830.31</v>
      </c>
      <c r="AN22" s="96">
        <f t="shared" si="3"/>
        <v>13915.15</v>
      </c>
      <c r="AO22" s="45">
        <f t="shared" si="4"/>
        <v>27830.31</v>
      </c>
    </row>
    <row r="23" spans="1:41" ht="21.2" customHeight="1" x14ac:dyDescent="0.35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14169.62</v>
      </c>
      <c r="AL23" s="45">
        <f t="shared" si="2"/>
        <v>28339.25</v>
      </c>
      <c r="AN23" s="96">
        <f t="shared" si="3"/>
        <v>14169.62</v>
      </c>
      <c r="AO23" s="45">
        <f t="shared" si="4"/>
        <v>28339.25</v>
      </c>
    </row>
    <row r="24" spans="1:41" x14ac:dyDescent="0.2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14431.04</v>
      </c>
      <c r="AL24" s="45">
        <f t="shared" si="2"/>
        <v>28862.07</v>
      </c>
      <c r="AN24" s="96">
        <f t="shared" si="3"/>
        <v>14431.04</v>
      </c>
      <c r="AO24" s="45">
        <f t="shared" si="4"/>
        <v>28862.07</v>
      </c>
    </row>
    <row r="25" spans="1:41" x14ac:dyDescent="0.2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14699.7</v>
      </c>
      <c r="AL25" s="45">
        <f t="shared" si="2"/>
        <v>29399.4</v>
      </c>
      <c r="AN25" s="96">
        <f t="shared" si="3"/>
        <v>14699.7</v>
      </c>
      <c r="AO25" s="45">
        <f t="shared" si="4"/>
        <v>29399.4</v>
      </c>
    </row>
    <row r="26" spans="1:41" ht="12.75" customHeight="1" x14ac:dyDescent="0.2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14975.8</v>
      </c>
      <c r="AL26" s="45">
        <f t="shared" si="2"/>
        <v>29951.61</v>
      </c>
      <c r="AN26" s="96">
        <f t="shared" si="3"/>
        <v>14975.8</v>
      </c>
      <c r="AO26" s="45">
        <f t="shared" si="4"/>
        <v>29951.61</v>
      </c>
    </row>
    <row r="27" spans="1:41" x14ac:dyDescent="0.2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15251.66</v>
      </c>
      <c r="AL27" s="45">
        <f t="shared" si="2"/>
        <v>30503.32</v>
      </c>
      <c r="AN27" s="96">
        <f t="shared" si="3"/>
        <v>15251.66</v>
      </c>
      <c r="AO27" s="45">
        <f t="shared" si="4"/>
        <v>30503.32</v>
      </c>
    </row>
    <row r="28" spans="1:41" x14ac:dyDescent="0.2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15526.83</v>
      </c>
      <c r="AL28" s="45">
        <f t="shared" si="2"/>
        <v>31053.67</v>
      </c>
      <c r="AN28" s="96">
        <f t="shared" si="3"/>
        <v>15526.83</v>
      </c>
      <c r="AO28" s="45">
        <f t="shared" si="4"/>
        <v>31053.67</v>
      </c>
    </row>
    <row r="29" spans="1:41" x14ac:dyDescent="0.2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15809.82</v>
      </c>
      <c r="AL29" s="45">
        <f t="shared" si="2"/>
        <v>31619.64</v>
      </c>
      <c r="AN29" s="96">
        <f t="shared" si="3"/>
        <v>15809.82</v>
      </c>
      <c r="AO29" s="45">
        <f t="shared" si="4"/>
        <v>31619.64</v>
      </c>
    </row>
    <row r="30" spans="1:41" x14ac:dyDescent="0.2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16100.12</v>
      </c>
      <c r="AL30" s="45">
        <f t="shared" si="2"/>
        <v>32200.240000000002</v>
      </c>
      <c r="AN30" s="96">
        <f t="shared" si="3"/>
        <v>16100.12</v>
      </c>
      <c r="AO30" s="45">
        <f t="shared" si="4"/>
        <v>32200.240000000002</v>
      </c>
    </row>
    <row r="31" spans="1:41" x14ac:dyDescent="0.2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16398.169999999998</v>
      </c>
      <c r="AL31" s="45">
        <f t="shared" si="2"/>
        <v>32796.33</v>
      </c>
      <c r="AN31" s="96">
        <f t="shared" si="3"/>
        <v>16398.169999999998</v>
      </c>
      <c r="AO31" s="45">
        <f t="shared" si="4"/>
        <v>32796.33</v>
      </c>
    </row>
    <row r="32" spans="1:41" x14ac:dyDescent="0.2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16703.84</v>
      </c>
      <c r="AL32" s="45">
        <f t="shared" si="2"/>
        <v>33407.68</v>
      </c>
      <c r="AN32" s="96">
        <f t="shared" si="3"/>
        <v>16703.84</v>
      </c>
      <c r="AO32" s="45">
        <f t="shared" si="4"/>
        <v>33407.68</v>
      </c>
    </row>
    <row r="33" spans="1:41" x14ac:dyDescent="0.2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17017.63</v>
      </c>
      <c r="AL33" s="45">
        <f t="shared" si="2"/>
        <v>34035.269999999997</v>
      </c>
      <c r="AN33" s="96">
        <f t="shared" si="3"/>
        <v>17017.63</v>
      </c>
      <c r="AO33" s="45">
        <f t="shared" si="4"/>
        <v>34035.269999999997</v>
      </c>
    </row>
    <row r="34" spans="1:41" x14ac:dyDescent="0.2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17339.55</v>
      </c>
      <c r="AL34" s="45">
        <f t="shared" si="2"/>
        <v>34679.089999999997</v>
      </c>
      <c r="AN34" s="96">
        <f t="shared" si="3"/>
        <v>17339.55</v>
      </c>
      <c r="AO34" s="45">
        <f t="shared" si="4"/>
        <v>34679.089999999997</v>
      </c>
    </row>
    <row r="35" spans="1:41" x14ac:dyDescent="0.2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17669.95</v>
      </c>
      <c r="AL35" s="45">
        <f t="shared" si="2"/>
        <v>35339.910000000003</v>
      </c>
      <c r="AN35" s="96">
        <f t="shared" si="3"/>
        <v>17669.95</v>
      </c>
      <c r="AO35" s="45">
        <f t="shared" si="4"/>
        <v>35339.910000000003</v>
      </c>
    </row>
    <row r="36" spans="1:41" x14ac:dyDescent="0.2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18008.919999999998</v>
      </c>
      <c r="AL36" s="45">
        <f t="shared" si="2"/>
        <v>36017.83</v>
      </c>
      <c r="AN36" s="96">
        <f t="shared" si="3"/>
        <v>18008.919999999998</v>
      </c>
      <c r="AO36" s="45">
        <f t="shared" si="4"/>
        <v>36017.83</v>
      </c>
    </row>
    <row r="37" spans="1:41" x14ac:dyDescent="0.2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18356.87</v>
      </c>
      <c r="AL37" s="45">
        <f t="shared" si="2"/>
        <v>36713.730000000003</v>
      </c>
      <c r="AN37" s="96">
        <f t="shared" si="3"/>
        <v>18356.87</v>
      </c>
      <c r="AO37" s="45">
        <f t="shared" si="4"/>
        <v>36713.730000000003</v>
      </c>
    </row>
    <row r="38" spans="1:41" x14ac:dyDescent="0.2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18713.62</v>
      </c>
      <c r="AL38" s="45">
        <f t="shared" si="2"/>
        <v>37427.24</v>
      </c>
      <c r="AN38" s="96">
        <f t="shared" si="3"/>
        <v>18713.62</v>
      </c>
      <c r="AO38" s="45">
        <f t="shared" si="4"/>
        <v>37427.24</v>
      </c>
    </row>
    <row r="39" spans="1:41" ht="30.75" x14ac:dyDescent="0.45">
      <c r="A39" s="226" t="s">
        <v>122</v>
      </c>
      <c r="B39" s="208"/>
      <c r="C39" s="226" t="str">
        <f>E18</f>
        <v>1. jan. 2019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19079.919999999998</v>
      </c>
      <c r="AL39" s="45">
        <f t="shared" si="2"/>
        <v>38159.839999999997</v>
      </c>
      <c r="AN39" s="96">
        <f t="shared" si="3"/>
        <v>19079.919999999998</v>
      </c>
      <c r="AO39" s="45">
        <f t="shared" si="4"/>
        <v>38159.839999999997</v>
      </c>
    </row>
    <row r="40" spans="1:41" x14ac:dyDescent="0.2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19455.830000000002</v>
      </c>
      <c r="AL40" s="45">
        <f t="shared" si="2"/>
        <v>38911.65</v>
      </c>
      <c r="AN40" s="96">
        <f t="shared" si="3"/>
        <v>19455.830000000002</v>
      </c>
      <c r="AO40" s="45">
        <f t="shared" si="4"/>
        <v>38911.65</v>
      </c>
    </row>
    <row r="41" spans="1:41" x14ac:dyDescent="0.2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19841.400000000001</v>
      </c>
      <c r="AL41" s="45">
        <f t="shared" si="2"/>
        <v>39682.81</v>
      </c>
      <c r="AN41" s="96">
        <f t="shared" si="3"/>
        <v>19841.400000000001</v>
      </c>
      <c r="AO41" s="45">
        <f t="shared" si="4"/>
        <v>39682.81</v>
      </c>
    </row>
    <row r="42" spans="1:41" x14ac:dyDescent="0.2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20237.09</v>
      </c>
      <c r="AL42" s="45">
        <f t="shared" si="2"/>
        <v>40474.17</v>
      </c>
      <c r="AN42" s="96">
        <f t="shared" si="3"/>
        <v>20237.09</v>
      </c>
      <c r="AO42" s="45">
        <f t="shared" si="4"/>
        <v>40474.17</v>
      </c>
    </row>
    <row r="43" spans="1:41" x14ac:dyDescent="0.2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20650.68</v>
      </c>
      <c r="AL43" s="45">
        <f t="shared" si="2"/>
        <v>41301.370000000003</v>
      </c>
      <c r="AN43" s="96">
        <f t="shared" si="3"/>
        <v>20650.68</v>
      </c>
      <c r="AO43" s="45">
        <f t="shared" si="4"/>
        <v>41301.370000000003</v>
      </c>
    </row>
    <row r="44" spans="1:41" ht="13.5" thickBot="1" x14ac:dyDescent="0.25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21076</v>
      </c>
      <c r="AL44" s="45">
        <f t="shared" si="2"/>
        <v>42152</v>
      </c>
      <c r="AN44" s="96">
        <f t="shared" si="3"/>
        <v>21076</v>
      </c>
      <c r="AO44" s="45">
        <f t="shared" si="4"/>
        <v>42152</v>
      </c>
    </row>
    <row r="45" spans="1:41" ht="13.5" thickTop="1" x14ac:dyDescent="0.2">
      <c r="A45" s="265" t="s">
        <v>185</v>
      </c>
      <c r="B45" s="218"/>
      <c r="C45" s="212"/>
      <c r="D45" s="219"/>
      <c r="E45" s="219"/>
      <c r="F45" s="220" t="str">
        <f>+E18</f>
        <v>1. jan. 2019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21512.28</v>
      </c>
      <c r="AL45" s="45">
        <f t="shared" si="2"/>
        <v>43024.57</v>
      </c>
      <c r="AN45" s="96">
        <f t="shared" si="3"/>
        <v>21512.28</v>
      </c>
      <c r="AO45" s="45">
        <f t="shared" si="4"/>
        <v>43024.57</v>
      </c>
    </row>
    <row r="46" spans="1:41" x14ac:dyDescent="0.2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21959.98</v>
      </c>
      <c r="AL46" s="45">
        <f t="shared" si="2"/>
        <v>43919.95</v>
      </c>
      <c r="AN46" s="96">
        <f t="shared" si="3"/>
        <v>21959.98</v>
      </c>
      <c r="AO46" s="45">
        <f t="shared" si="4"/>
        <v>43919.95</v>
      </c>
    </row>
    <row r="47" spans="1:41" ht="13.5" thickBot="1" x14ac:dyDescent="0.25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22419.26</v>
      </c>
      <c r="AL47" s="45">
        <f t="shared" si="2"/>
        <v>44838.52</v>
      </c>
      <c r="AN47" s="96">
        <f t="shared" si="3"/>
        <v>22419.26</v>
      </c>
      <c r="AO47" s="45">
        <f t="shared" si="4"/>
        <v>44838.52</v>
      </c>
    </row>
    <row r="48" spans="1:41" x14ac:dyDescent="0.2">
      <c r="A48" s="35">
        <v>8</v>
      </c>
      <c r="B48" s="16">
        <f t="shared" ref="B48:B81" si="5">ROUND(AB13*$E$17%,0)</f>
        <v>221870</v>
      </c>
      <c r="C48" s="16">
        <f t="shared" ref="C48:C81" si="6">ROUND(AC13*$E$17%,0)</f>
        <v>226262</v>
      </c>
      <c r="D48" s="16">
        <f t="shared" ref="D48:D81" si="7">ROUND(AD13*$E$17%,0)</f>
        <v>229303</v>
      </c>
      <c r="E48" s="16">
        <f t="shared" ref="E48:E81" si="8">ROUND(AE13*$E$17%,0)</f>
        <v>233696</v>
      </c>
      <c r="F48" s="23">
        <f t="shared" ref="F48:F81" si="9">ROUND(AF13*$E$17%,0)</f>
        <v>236737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22916.98</v>
      </c>
      <c r="AL48" s="45">
        <f t="shared" si="2"/>
        <v>45833.96</v>
      </c>
      <c r="AN48" s="96">
        <f t="shared" si="3"/>
        <v>22916.98</v>
      </c>
      <c r="AO48" s="45">
        <f t="shared" si="4"/>
        <v>45833.96</v>
      </c>
    </row>
    <row r="49" spans="1:41" x14ac:dyDescent="0.2">
      <c r="A49" s="35">
        <f t="shared" ref="A49:A89" si="10">+A48+1</f>
        <v>9</v>
      </c>
      <c r="B49" s="16">
        <f t="shared" si="5"/>
        <v>225560</v>
      </c>
      <c r="C49" s="16">
        <f t="shared" si="6"/>
        <v>230060</v>
      </c>
      <c r="D49" s="16">
        <f t="shared" si="7"/>
        <v>233179</v>
      </c>
      <c r="E49" s="16">
        <f t="shared" si="8"/>
        <v>237678</v>
      </c>
      <c r="F49" s="23">
        <f t="shared" si="9"/>
        <v>240796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23428.400000000001</v>
      </c>
      <c r="AL49" s="45">
        <f t="shared" si="2"/>
        <v>46856.79</v>
      </c>
      <c r="AN49" s="96">
        <f t="shared" si="3"/>
        <v>23428.400000000001</v>
      </c>
      <c r="AO49" s="45">
        <f t="shared" si="4"/>
        <v>46856.79</v>
      </c>
    </row>
    <row r="50" spans="1:41" x14ac:dyDescent="0.2">
      <c r="A50" s="35">
        <f t="shared" si="10"/>
        <v>10</v>
      </c>
      <c r="B50" s="16">
        <f t="shared" si="5"/>
        <v>229349</v>
      </c>
      <c r="C50" s="16">
        <f t="shared" si="6"/>
        <v>233963</v>
      </c>
      <c r="D50" s="16">
        <f t="shared" si="7"/>
        <v>237157</v>
      </c>
      <c r="E50" s="16">
        <f t="shared" si="8"/>
        <v>241771</v>
      </c>
      <c r="F50" s="23">
        <f t="shared" si="9"/>
        <v>244967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23953.82</v>
      </c>
      <c r="AL50" s="45">
        <f t="shared" si="2"/>
        <v>47907.65</v>
      </c>
      <c r="AN50" s="96">
        <f t="shared" si="3"/>
        <v>23953.82</v>
      </c>
      <c r="AO50" s="45">
        <f t="shared" si="4"/>
        <v>47907.65</v>
      </c>
    </row>
    <row r="51" spans="1:41" x14ac:dyDescent="0.2">
      <c r="A51" s="35">
        <f t="shared" si="10"/>
        <v>11</v>
      </c>
      <c r="B51" s="16">
        <f t="shared" si="5"/>
        <v>232338</v>
      </c>
      <c r="C51" s="16">
        <f t="shared" si="6"/>
        <v>237067</v>
      </c>
      <c r="D51" s="16">
        <f t="shared" si="7"/>
        <v>240341</v>
      </c>
      <c r="E51" s="16">
        <f t="shared" si="8"/>
        <v>245070</v>
      </c>
      <c r="F51" s="23">
        <f t="shared" si="9"/>
        <v>248343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24493.82</v>
      </c>
      <c r="AL51" s="45">
        <f t="shared" si="2"/>
        <v>48987.64</v>
      </c>
      <c r="AN51" s="96">
        <f t="shared" si="3"/>
        <v>24493.82</v>
      </c>
      <c r="AO51" s="45">
        <f t="shared" si="4"/>
        <v>48987.64</v>
      </c>
    </row>
    <row r="52" spans="1:41" x14ac:dyDescent="0.2">
      <c r="A52" s="35">
        <f t="shared" si="10"/>
        <v>12</v>
      </c>
      <c r="B52" s="16">
        <f t="shared" si="5"/>
        <v>236338</v>
      </c>
      <c r="C52" s="16">
        <f t="shared" si="6"/>
        <v>241186</v>
      </c>
      <c r="D52" s="16">
        <f t="shared" si="7"/>
        <v>244544</v>
      </c>
      <c r="E52" s="16">
        <f t="shared" si="8"/>
        <v>249390</v>
      </c>
      <c r="F52" s="23">
        <f t="shared" si="9"/>
        <v>252746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25618.57</v>
      </c>
      <c r="AL52" s="45">
        <f t="shared" si="2"/>
        <v>51237.13</v>
      </c>
      <c r="AN52" s="96">
        <f t="shared" si="3"/>
        <v>25618.57</v>
      </c>
      <c r="AO52" s="45">
        <f t="shared" si="4"/>
        <v>51237.13</v>
      </c>
    </row>
    <row r="53" spans="1:41" x14ac:dyDescent="0.2">
      <c r="A53" s="35">
        <f t="shared" si="10"/>
        <v>13</v>
      </c>
      <c r="B53" s="16">
        <f t="shared" si="5"/>
        <v>240451</v>
      </c>
      <c r="C53" s="16">
        <f t="shared" si="6"/>
        <v>245420</v>
      </c>
      <c r="D53" s="16">
        <f t="shared" si="7"/>
        <v>248860</v>
      </c>
      <c r="E53" s="16">
        <f t="shared" si="8"/>
        <v>253832</v>
      </c>
      <c r="F53" s="23">
        <f t="shared" si="9"/>
        <v>257271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27339.22</v>
      </c>
      <c r="AL53" s="45">
        <f t="shared" si="2"/>
        <v>54678.45</v>
      </c>
      <c r="AN53" s="96">
        <f t="shared" si="3"/>
        <v>27339.22</v>
      </c>
      <c r="AO53" s="45">
        <f t="shared" si="4"/>
        <v>54678.45</v>
      </c>
    </row>
    <row r="54" spans="1:41" ht="13.5" thickBot="1" x14ac:dyDescent="0.25">
      <c r="A54" s="35">
        <f t="shared" si="10"/>
        <v>14</v>
      </c>
      <c r="B54" s="16">
        <f t="shared" si="5"/>
        <v>244675</v>
      </c>
      <c r="C54" s="16">
        <f t="shared" si="6"/>
        <v>249771</v>
      </c>
      <c r="D54" s="16">
        <f t="shared" si="7"/>
        <v>253298</v>
      </c>
      <c r="E54" s="16">
        <f t="shared" si="8"/>
        <v>258392</v>
      </c>
      <c r="F54" s="23">
        <f t="shared" si="9"/>
        <v>261919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29245.73</v>
      </c>
      <c r="AL54" s="49">
        <f t="shared" si="2"/>
        <v>58491.46</v>
      </c>
      <c r="AN54" s="194">
        <f t="shared" si="3"/>
        <v>29245.73</v>
      </c>
      <c r="AO54" s="49">
        <f t="shared" si="4"/>
        <v>58491.46</v>
      </c>
    </row>
    <row r="55" spans="1:41" ht="13.5" thickTop="1" x14ac:dyDescent="0.2">
      <c r="A55" s="35">
        <f t="shared" si="10"/>
        <v>15</v>
      </c>
      <c r="B55" s="16">
        <f t="shared" si="5"/>
        <v>249016</v>
      </c>
      <c r="C55" s="16">
        <f t="shared" si="6"/>
        <v>254238</v>
      </c>
      <c r="D55" s="16">
        <f t="shared" si="7"/>
        <v>257854</v>
      </c>
      <c r="E55" s="16">
        <f t="shared" si="8"/>
        <v>263078</v>
      </c>
      <c r="F55" s="23">
        <f t="shared" si="9"/>
        <v>266694</v>
      </c>
    </row>
    <row r="56" spans="1:41" x14ac:dyDescent="0.2">
      <c r="A56" s="35">
        <f t="shared" si="10"/>
        <v>16</v>
      </c>
      <c r="B56" s="16">
        <f t="shared" si="5"/>
        <v>252342</v>
      </c>
      <c r="C56" s="16">
        <f t="shared" si="6"/>
        <v>257698</v>
      </c>
      <c r="D56" s="16">
        <f t="shared" si="7"/>
        <v>261406</v>
      </c>
      <c r="E56" s="16">
        <f t="shared" si="8"/>
        <v>266761</v>
      </c>
      <c r="F56" s="23">
        <f t="shared" si="9"/>
        <v>270469</v>
      </c>
      <c r="AG56" s="197"/>
    </row>
    <row r="57" spans="1:41" x14ac:dyDescent="0.2">
      <c r="A57" s="35">
        <f t="shared" si="10"/>
        <v>17</v>
      </c>
      <c r="B57" s="16">
        <f t="shared" si="5"/>
        <v>256924</v>
      </c>
      <c r="C57" s="16">
        <f t="shared" si="6"/>
        <v>262416</v>
      </c>
      <c r="D57" s="16">
        <f t="shared" si="7"/>
        <v>266218</v>
      </c>
      <c r="E57" s="16">
        <f t="shared" si="8"/>
        <v>271709</v>
      </c>
      <c r="F57" s="23">
        <f t="shared" si="9"/>
        <v>275509</v>
      </c>
    </row>
    <row r="58" spans="1:41" x14ac:dyDescent="0.2">
      <c r="A58" s="35">
        <f t="shared" si="10"/>
        <v>18</v>
      </c>
      <c r="B58" s="16">
        <f t="shared" si="5"/>
        <v>261634</v>
      </c>
      <c r="C58" s="16">
        <f t="shared" si="6"/>
        <v>267266</v>
      </c>
      <c r="D58" s="16">
        <f t="shared" si="7"/>
        <v>271164</v>
      </c>
      <c r="E58" s="16">
        <f t="shared" si="8"/>
        <v>276795</v>
      </c>
      <c r="F58" s="23">
        <f t="shared" si="9"/>
        <v>280691</v>
      </c>
    </row>
    <row r="59" spans="1:41" x14ac:dyDescent="0.2">
      <c r="A59" s="35">
        <f t="shared" si="10"/>
        <v>19</v>
      </c>
      <c r="B59" s="16">
        <f t="shared" si="5"/>
        <v>265149</v>
      </c>
      <c r="C59" s="16">
        <f t="shared" si="6"/>
        <v>270924</v>
      </c>
      <c r="D59" s="16">
        <f t="shared" si="7"/>
        <v>274920</v>
      </c>
      <c r="E59" s="16">
        <f t="shared" si="8"/>
        <v>280696</v>
      </c>
      <c r="F59" s="23">
        <f t="shared" si="9"/>
        <v>284695</v>
      </c>
    </row>
    <row r="60" spans="1:41" x14ac:dyDescent="0.2">
      <c r="A60" s="35">
        <f t="shared" si="10"/>
        <v>20</v>
      </c>
      <c r="B60" s="16">
        <f t="shared" si="5"/>
        <v>268800</v>
      </c>
      <c r="C60" s="16">
        <f t="shared" si="6"/>
        <v>274720</v>
      </c>
      <c r="D60" s="16">
        <f t="shared" si="7"/>
        <v>278820</v>
      </c>
      <c r="E60" s="16">
        <f t="shared" si="8"/>
        <v>284741</v>
      </c>
      <c r="F60" s="23">
        <f t="shared" si="9"/>
        <v>288839</v>
      </c>
    </row>
    <row r="61" spans="1:41" x14ac:dyDescent="0.2">
      <c r="A61" s="35">
        <f t="shared" si="10"/>
        <v>21</v>
      </c>
      <c r="B61" s="16">
        <f t="shared" si="5"/>
        <v>273249</v>
      </c>
      <c r="C61" s="16">
        <f t="shared" si="6"/>
        <v>279322</v>
      </c>
      <c r="D61" s="16">
        <f t="shared" si="7"/>
        <v>283526</v>
      </c>
      <c r="E61" s="16">
        <f t="shared" si="8"/>
        <v>289599</v>
      </c>
      <c r="F61" s="23">
        <f t="shared" si="9"/>
        <v>293803</v>
      </c>
    </row>
    <row r="62" spans="1:41" x14ac:dyDescent="0.2">
      <c r="A62" s="35">
        <f t="shared" si="10"/>
        <v>22</v>
      </c>
      <c r="B62" s="16">
        <f t="shared" si="5"/>
        <v>277372</v>
      </c>
      <c r="C62" s="16">
        <f t="shared" si="6"/>
        <v>283444</v>
      </c>
      <c r="D62" s="16">
        <f t="shared" si="7"/>
        <v>287649</v>
      </c>
      <c r="E62" s="16">
        <f t="shared" si="8"/>
        <v>293721</v>
      </c>
      <c r="F62" s="23">
        <f t="shared" si="9"/>
        <v>297925</v>
      </c>
    </row>
    <row r="63" spans="1:41" x14ac:dyDescent="0.2">
      <c r="A63" s="35">
        <f t="shared" si="10"/>
        <v>23</v>
      </c>
      <c r="B63" s="16">
        <f t="shared" si="5"/>
        <v>281790</v>
      </c>
      <c r="C63" s="16">
        <f t="shared" si="6"/>
        <v>287694</v>
      </c>
      <c r="D63" s="16">
        <f t="shared" si="7"/>
        <v>291784</v>
      </c>
      <c r="E63" s="16">
        <f t="shared" si="8"/>
        <v>297690</v>
      </c>
      <c r="F63" s="23">
        <f t="shared" si="9"/>
        <v>301777</v>
      </c>
    </row>
    <row r="64" spans="1:41" x14ac:dyDescent="0.2">
      <c r="A64" s="35">
        <f t="shared" si="10"/>
        <v>24</v>
      </c>
      <c r="B64" s="16">
        <f t="shared" si="5"/>
        <v>286342</v>
      </c>
      <c r="C64" s="16">
        <f t="shared" si="6"/>
        <v>292081</v>
      </c>
      <c r="D64" s="16">
        <f t="shared" si="7"/>
        <v>296054</v>
      </c>
      <c r="E64" s="16">
        <f t="shared" si="8"/>
        <v>301793</v>
      </c>
      <c r="F64" s="23">
        <f t="shared" si="9"/>
        <v>305766</v>
      </c>
    </row>
    <row r="65" spans="1:6" x14ac:dyDescent="0.2">
      <c r="A65" s="35">
        <f t="shared" si="10"/>
        <v>25</v>
      </c>
      <c r="B65" s="16">
        <f t="shared" si="5"/>
        <v>290996</v>
      </c>
      <c r="C65" s="16">
        <f t="shared" si="6"/>
        <v>296556</v>
      </c>
      <c r="D65" s="16">
        <f t="shared" si="7"/>
        <v>300405</v>
      </c>
      <c r="E65" s="16">
        <f t="shared" si="8"/>
        <v>305965</v>
      </c>
      <c r="F65" s="23">
        <f t="shared" si="9"/>
        <v>309813</v>
      </c>
    </row>
    <row r="66" spans="1:6" x14ac:dyDescent="0.2">
      <c r="A66" s="35">
        <f t="shared" si="10"/>
        <v>26</v>
      </c>
      <c r="B66" s="16">
        <f t="shared" si="5"/>
        <v>295758</v>
      </c>
      <c r="C66" s="16">
        <f t="shared" si="6"/>
        <v>301124</v>
      </c>
      <c r="D66" s="16">
        <f t="shared" si="7"/>
        <v>304841</v>
      </c>
      <c r="E66" s="16">
        <f t="shared" si="8"/>
        <v>310208</v>
      </c>
      <c r="F66" s="23">
        <f t="shared" si="9"/>
        <v>313923</v>
      </c>
    </row>
    <row r="67" spans="1:6" x14ac:dyDescent="0.2">
      <c r="A67" s="35">
        <f t="shared" si="10"/>
        <v>27</v>
      </c>
      <c r="B67" s="16">
        <f t="shared" si="5"/>
        <v>300622</v>
      </c>
      <c r="C67" s="16">
        <f t="shared" si="6"/>
        <v>305782</v>
      </c>
      <c r="D67" s="16">
        <f t="shared" si="7"/>
        <v>309358</v>
      </c>
      <c r="E67" s="16">
        <f t="shared" si="8"/>
        <v>314519</v>
      </c>
      <c r="F67" s="23">
        <f t="shared" si="9"/>
        <v>318093</v>
      </c>
    </row>
    <row r="68" spans="1:6" x14ac:dyDescent="0.2">
      <c r="A68" s="35">
        <f t="shared" si="10"/>
        <v>28</v>
      </c>
      <c r="B68" s="16">
        <f t="shared" si="5"/>
        <v>305596</v>
      </c>
      <c r="C68" s="16">
        <f t="shared" si="6"/>
        <v>310539</v>
      </c>
      <c r="D68" s="16">
        <f t="shared" si="7"/>
        <v>313961</v>
      </c>
      <c r="E68" s="16">
        <f t="shared" si="8"/>
        <v>318902</v>
      </c>
      <c r="F68" s="23">
        <f t="shared" si="9"/>
        <v>322325</v>
      </c>
    </row>
    <row r="69" spans="1:6" x14ac:dyDescent="0.2">
      <c r="A69" s="35">
        <f t="shared" si="10"/>
        <v>29</v>
      </c>
      <c r="B69" s="16">
        <f t="shared" si="5"/>
        <v>310682</v>
      </c>
      <c r="C69" s="16">
        <f t="shared" si="6"/>
        <v>315390</v>
      </c>
      <c r="D69" s="16">
        <f t="shared" si="7"/>
        <v>318651</v>
      </c>
      <c r="E69" s="16">
        <f t="shared" si="8"/>
        <v>323359</v>
      </c>
      <c r="F69" s="23">
        <f t="shared" si="9"/>
        <v>326618</v>
      </c>
    </row>
    <row r="70" spans="1:6" x14ac:dyDescent="0.2">
      <c r="A70" s="35">
        <f t="shared" si="10"/>
        <v>30</v>
      </c>
      <c r="B70" s="16">
        <f t="shared" si="5"/>
        <v>315884</v>
      </c>
      <c r="C70" s="16">
        <f t="shared" si="6"/>
        <v>320343</v>
      </c>
      <c r="D70" s="16">
        <f t="shared" si="7"/>
        <v>323429</v>
      </c>
      <c r="E70" s="16">
        <f t="shared" si="8"/>
        <v>327886</v>
      </c>
      <c r="F70" s="23">
        <f t="shared" si="9"/>
        <v>330973</v>
      </c>
    </row>
    <row r="71" spans="1:6" x14ac:dyDescent="0.2">
      <c r="A71" s="35">
        <f t="shared" si="10"/>
        <v>31</v>
      </c>
      <c r="B71" s="16">
        <f t="shared" si="5"/>
        <v>321196</v>
      </c>
      <c r="C71" s="16">
        <f t="shared" si="6"/>
        <v>325390</v>
      </c>
      <c r="D71" s="16">
        <f t="shared" si="7"/>
        <v>328294</v>
      </c>
      <c r="E71" s="16">
        <f t="shared" si="8"/>
        <v>332488</v>
      </c>
      <c r="F71" s="23">
        <f t="shared" si="9"/>
        <v>335391</v>
      </c>
    </row>
    <row r="72" spans="1:6" x14ac:dyDescent="0.2">
      <c r="A72" s="35">
        <f t="shared" si="10"/>
        <v>32</v>
      </c>
      <c r="B72" s="16">
        <f t="shared" si="5"/>
        <v>326632</v>
      </c>
      <c r="C72" s="16">
        <f t="shared" si="6"/>
        <v>330543</v>
      </c>
      <c r="D72" s="16">
        <f t="shared" si="7"/>
        <v>333251</v>
      </c>
      <c r="E72" s="16">
        <f t="shared" si="8"/>
        <v>337164</v>
      </c>
      <c r="F72" s="23">
        <f t="shared" si="9"/>
        <v>339871</v>
      </c>
    </row>
    <row r="73" spans="1:6" x14ac:dyDescent="0.2">
      <c r="A73" s="35">
        <f t="shared" si="10"/>
        <v>33</v>
      </c>
      <c r="B73" s="16">
        <f t="shared" si="5"/>
        <v>332184</v>
      </c>
      <c r="C73" s="16">
        <f t="shared" si="6"/>
        <v>335794</v>
      </c>
      <c r="D73" s="16">
        <f t="shared" si="7"/>
        <v>338297</v>
      </c>
      <c r="E73" s="16">
        <f t="shared" si="8"/>
        <v>341909</v>
      </c>
      <c r="F73" s="23">
        <f t="shared" si="9"/>
        <v>344410</v>
      </c>
    </row>
    <row r="74" spans="1:6" x14ac:dyDescent="0.2">
      <c r="A74" s="35">
        <f t="shared" si="10"/>
        <v>34</v>
      </c>
      <c r="B74" s="16">
        <f t="shared" si="5"/>
        <v>337862</v>
      </c>
      <c r="C74" s="16">
        <f t="shared" si="6"/>
        <v>341156</v>
      </c>
      <c r="D74" s="16">
        <f t="shared" si="7"/>
        <v>343437</v>
      </c>
      <c r="E74" s="16">
        <f t="shared" si="8"/>
        <v>346730</v>
      </c>
      <c r="F74" s="23">
        <f t="shared" si="9"/>
        <v>349011</v>
      </c>
    </row>
    <row r="75" spans="1:6" x14ac:dyDescent="0.2">
      <c r="A75" s="35">
        <f t="shared" si="10"/>
        <v>35</v>
      </c>
      <c r="B75" s="16">
        <f t="shared" si="5"/>
        <v>343665</v>
      </c>
      <c r="C75" s="16">
        <f t="shared" si="6"/>
        <v>346625</v>
      </c>
      <c r="D75" s="16">
        <f t="shared" si="7"/>
        <v>348671</v>
      </c>
      <c r="E75" s="16">
        <f t="shared" si="8"/>
        <v>351631</v>
      </c>
      <c r="F75" s="23">
        <f t="shared" si="9"/>
        <v>353678</v>
      </c>
    </row>
    <row r="76" spans="1:6" x14ac:dyDescent="0.2">
      <c r="A76" s="35">
        <f t="shared" si="10"/>
        <v>36</v>
      </c>
      <c r="B76" s="16">
        <f t="shared" si="5"/>
        <v>349596</v>
      </c>
      <c r="C76" s="16">
        <f t="shared" si="6"/>
        <v>352197</v>
      </c>
      <c r="D76" s="16">
        <f t="shared" si="7"/>
        <v>353999</v>
      </c>
      <c r="E76" s="16">
        <f t="shared" si="8"/>
        <v>356602</v>
      </c>
      <c r="F76" s="23">
        <f t="shared" si="9"/>
        <v>358402</v>
      </c>
    </row>
    <row r="77" spans="1:6" x14ac:dyDescent="0.2">
      <c r="A77" s="35">
        <f t="shared" si="10"/>
        <v>37</v>
      </c>
      <c r="B77" s="16">
        <f t="shared" si="5"/>
        <v>355658</v>
      </c>
      <c r="C77" s="16">
        <f t="shared" si="6"/>
        <v>357883</v>
      </c>
      <c r="D77" s="16">
        <f t="shared" si="7"/>
        <v>359422</v>
      </c>
      <c r="E77" s="16">
        <f t="shared" si="8"/>
        <v>361647</v>
      </c>
      <c r="F77" s="23">
        <f t="shared" si="9"/>
        <v>363189</v>
      </c>
    </row>
    <row r="78" spans="1:6" x14ac:dyDescent="0.2">
      <c r="A78" s="35">
        <f t="shared" si="10"/>
        <v>38</v>
      </c>
      <c r="B78" s="16">
        <f t="shared" si="5"/>
        <v>362059</v>
      </c>
      <c r="C78" s="16">
        <f t="shared" si="6"/>
        <v>363921</v>
      </c>
      <c r="D78" s="16">
        <f t="shared" si="7"/>
        <v>365210</v>
      </c>
      <c r="E78" s="16">
        <f t="shared" si="8"/>
        <v>367072</v>
      </c>
      <c r="F78" s="23">
        <f t="shared" si="9"/>
        <v>368363</v>
      </c>
    </row>
    <row r="79" spans="1:6" x14ac:dyDescent="0.2">
      <c r="A79" s="35">
        <f t="shared" si="10"/>
        <v>39</v>
      </c>
      <c r="B79" s="16">
        <f t="shared" si="5"/>
        <v>368523</v>
      </c>
      <c r="C79" s="16">
        <f t="shared" si="6"/>
        <v>369958</v>
      </c>
      <c r="D79" s="16">
        <f t="shared" si="7"/>
        <v>370951</v>
      </c>
      <c r="E79" s="16">
        <f t="shared" si="8"/>
        <v>372384</v>
      </c>
      <c r="F79" s="23">
        <f t="shared" si="9"/>
        <v>373378</v>
      </c>
    </row>
    <row r="80" spans="1:6" x14ac:dyDescent="0.2">
      <c r="A80" s="35">
        <f t="shared" si="10"/>
        <v>40</v>
      </c>
      <c r="B80" s="16">
        <f t="shared" si="5"/>
        <v>375129</v>
      </c>
      <c r="C80" s="16">
        <f t="shared" si="6"/>
        <v>376109</v>
      </c>
      <c r="D80" s="16">
        <f t="shared" si="7"/>
        <v>376788</v>
      </c>
      <c r="E80" s="16">
        <f t="shared" si="8"/>
        <v>377769</v>
      </c>
      <c r="F80" s="23">
        <f t="shared" si="9"/>
        <v>378448</v>
      </c>
    </row>
    <row r="81" spans="1:6" x14ac:dyDescent="0.2">
      <c r="A81" s="35">
        <f t="shared" si="10"/>
        <v>41</v>
      </c>
      <c r="B81" s="16">
        <f t="shared" si="5"/>
        <v>381878</v>
      </c>
      <c r="C81" s="16">
        <f t="shared" si="6"/>
        <v>382380</v>
      </c>
      <c r="D81" s="16">
        <f t="shared" si="7"/>
        <v>382730</v>
      </c>
      <c r="E81" s="16">
        <f t="shared" si="8"/>
        <v>383233</v>
      </c>
      <c r="F81" s="23">
        <f t="shared" si="9"/>
        <v>383580</v>
      </c>
    </row>
    <row r="82" spans="1:6" x14ac:dyDescent="0.2">
      <c r="A82" s="35">
        <f t="shared" si="10"/>
        <v>42</v>
      </c>
      <c r="B82" s="16">
        <f t="shared" ref="B82:B89" si="11">ROUND(AB47*$E$17%,0)</f>
        <v>388774</v>
      </c>
      <c r="C82" s="12"/>
      <c r="D82" s="12"/>
      <c r="E82" s="12"/>
      <c r="F82" s="13"/>
    </row>
    <row r="83" spans="1:6" x14ac:dyDescent="0.2">
      <c r="A83" s="35">
        <f t="shared" si="10"/>
        <v>43</v>
      </c>
      <c r="B83" s="16">
        <f t="shared" si="11"/>
        <v>397405</v>
      </c>
      <c r="C83" s="12"/>
      <c r="D83" s="12"/>
      <c r="E83" s="12"/>
      <c r="F83" s="13"/>
    </row>
    <row r="84" spans="1:6" x14ac:dyDescent="0.2">
      <c r="A84" s="35">
        <f t="shared" si="10"/>
        <v>44</v>
      </c>
      <c r="B84" s="16">
        <f t="shared" si="11"/>
        <v>406272</v>
      </c>
      <c r="C84" s="12"/>
      <c r="D84" s="12"/>
      <c r="E84" s="12"/>
      <c r="F84" s="13"/>
    </row>
    <row r="85" spans="1:6" x14ac:dyDescent="0.2">
      <c r="A85" s="35">
        <f t="shared" si="10"/>
        <v>45</v>
      </c>
      <c r="B85" s="16">
        <f t="shared" si="11"/>
        <v>415384</v>
      </c>
      <c r="C85" s="12"/>
      <c r="D85" s="12"/>
      <c r="E85" s="12"/>
      <c r="F85" s="13"/>
    </row>
    <row r="86" spans="1:6" x14ac:dyDescent="0.2">
      <c r="A86" s="35">
        <f t="shared" si="10"/>
        <v>46</v>
      </c>
      <c r="B86" s="16">
        <f t="shared" si="11"/>
        <v>424748</v>
      </c>
      <c r="C86" s="12"/>
      <c r="D86" s="12"/>
      <c r="E86" s="12"/>
      <c r="F86" s="13"/>
    </row>
    <row r="87" spans="1:6" x14ac:dyDescent="0.2">
      <c r="A87" s="35">
        <f t="shared" si="10"/>
        <v>47</v>
      </c>
      <c r="B87" s="16">
        <f t="shared" si="11"/>
        <v>444253</v>
      </c>
      <c r="C87" s="12"/>
      <c r="D87" s="12"/>
      <c r="E87" s="12"/>
      <c r="F87" s="13"/>
    </row>
    <row r="88" spans="1:6" x14ac:dyDescent="0.2">
      <c r="A88" s="36">
        <f t="shared" si="10"/>
        <v>48</v>
      </c>
      <c r="B88" s="16">
        <f t="shared" si="11"/>
        <v>474091</v>
      </c>
      <c r="C88" s="12"/>
      <c r="D88" s="12"/>
      <c r="E88" s="12"/>
      <c r="F88" s="13"/>
    </row>
    <row r="89" spans="1:6" ht="13.5" thickBot="1" x14ac:dyDescent="0.25">
      <c r="A89" s="37">
        <f t="shared" si="10"/>
        <v>49</v>
      </c>
      <c r="B89" s="24">
        <f t="shared" si="11"/>
        <v>507151</v>
      </c>
      <c r="C89" s="7"/>
      <c r="D89" s="7"/>
      <c r="E89" s="7"/>
      <c r="F89" s="8"/>
    </row>
    <row r="90" spans="1:6" ht="13.5" thickTop="1" x14ac:dyDescent="0.2"/>
    <row r="91" spans="1:6" x14ac:dyDescent="0.2">
      <c r="A91" t="s">
        <v>9</v>
      </c>
      <c r="C91" s="156">
        <f>+E$17</f>
        <v>107.49720000000001</v>
      </c>
    </row>
    <row r="94" spans="1:6" ht="13.5" thickBot="1" x14ac:dyDescent="0.25">
      <c r="B94" s="11"/>
    </row>
    <row r="95" spans="1:6" ht="13.5" thickTop="1" x14ac:dyDescent="0.2">
      <c r="A95" s="283" t="s">
        <v>186</v>
      </c>
      <c r="C95" s="212"/>
      <c r="D95" s="219"/>
      <c r="E95" s="219"/>
      <c r="F95" s="220" t="str">
        <f>+F45</f>
        <v>1. jan. 2019</v>
      </c>
    </row>
    <row r="96" spans="1:6" x14ac:dyDescent="0.2">
      <c r="A96" s="14"/>
      <c r="B96" s="18"/>
      <c r="C96" s="19"/>
      <c r="D96" s="20" t="s">
        <v>0</v>
      </c>
      <c r="E96" s="19"/>
      <c r="F96" s="25"/>
    </row>
    <row r="97" spans="1:6" ht="13.5" thickBot="1" x14ac:dyDescent="0.25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 x14ac:dyDescent="0.2">
      <c r="A98" s="35">
        <v>8</v>
      </c>
      <c r="B98" s="16">
        <f t="shared" ref="B98:F107" si="12">+B48/12</f>
        <v>18489.166666666668</v>
      </c>
      <c r="C98" s="16">
        <f t="shared" si="12"/>
        <v>18855.166666666668</v>
      </c>
      <c r="D98" s="16">
        <f t="shared" si="12"/>
        <v>19108.583333333332</v>
      </c>
      <c r="E98" s="16">
        <f t="shared" si="12"/>
        <v>19474.666666666668</v>
      </c>
      <c r="F98" s="23">
        <f t="shared" si="12"/>
        <v>19728.083333333332</v>
      </c>
    </row>
    <row r="99" spans="1:6" x14ac:dyDescent="0.2">
      <c r="A99" s="35">
        <f t="shared" ref="A99:A139" si="13">+A98+1</f>
        <v>9</v>
      </c>
      <c r="B99" s="16">
        <f t="shared" si="12"/>
        <v>18796.666666666668</v>
      </c>
      <c r="C99" s="16">
        <f t="shared" si="12"/>
        <v>19171.666666666668</v>
      </c>
      <c r="D99" s="16">
        <f t="shared" si="12"/>
        <v>19431.583333333332</v>
      </c>
      <c r="E99" s="16">
        <f t="shared" si="12"/>
        <v>19806.5</v>
      </c>
      <c r="F99" s="23">
        <f t="shared" si="12"/>
        <v>20066.333333333332</v>
      </c>
    </row>
    <row r="100" spans="1:6" x14ac:dyDescent="0.2">
      <c r="A100" s="35">
        <f t="shared" si="13"/>
        <v>10</v>
      </c>
      <c r="B100" s="16">
        <f t="shared" si="12"/>
        <v>19112.416666666668</v>
      </c>
      <c r="C100" s="16">
        <f t="shared" si="12"/>
        <v>19496.916666666668</v>
      </c>
      <c r="D100" s="16">
        <f t="shared" si="12"/>
        <v>19763.083333333332</v>
      </c>
      <c r="E100" s="16">
        <f t="shared" si="12"/>
        <v>20147.583333333332</v>
      </c>
      <c r="F100" s="23">
        <f t="shared" si="12"/>
        <v>20413.916666666668</v>
      </c>
    </row>
    <row r="101" spans="1:6" x14ac:dyDescent="0.2">
      <c r="A101" s="35">
        <f t="shared" si="13"/>
        <v>11</v>
      </c>
      <c r="B101" s="16">
        <f t="shared" si="12"/>
        <v>19361.5</v>
      </c>
      <c r="C101" s="16">
        <f t="shared" si="12"/>
        <v>19755.583333333332</v>
      </c>
      <c r="D101" s="16">
        <f t="shared" si="12"/>
        <v>20028.416666666668</v>
      </c>
      <c r="E101" s="16">
        <f t="shared" si="12"/>
        <v>20422.5</v>
      </c>
      <c r="F101" s="23">
        <f t="shared" si="12"/>
        <v>20695.25</v>
      </c>
    </row>
    <row r="102" spans="1:6" x14ac:dyDescent="0.2">
      <c r="A102" s="35">
        <f t="shared" si="13"/>
        <v>12</v>
      </c>
      <c r="B102" s="16">
        <f t="shared" si="12"/>
        <v>19694.833333333332</v>
      </c>
      <c r="C102" s="16">
        <f t="shared" si="12"/>
        <v>20098.833333333332</v>
      </c>
      <c r="D102" s="16">
        <f t="shared" si="12"/>
        <v>20378.666666666668</v>
      </c>
      <c r="E102" s="16">
        <f t="shared" si="12"/>
        <v>20782.5</v>
      </c>
      <c r="F102" s="23">
        <f t="shared" si="12"/>
        <v>21062.166666666668</v>
      </c>
    </row>
    <row r="103" spans="1:6" x14ac:dyDescent="0.2">
      <c r="A103" s="35">
        <f t="shared" si="13"/>
        <v>13</v>
      </c>
      <c r="B103" s="16">
        <f t="shared" si="12"/>
        <v>20037.583333333332</v>
      </c>
      <c r="C103" s="16">
        <f t="shared" si="12"/>
        <v>20451.666666666668</v>
      </c>
      <c r="D103" s="16">
        <f t="shared" si="12"/>
        <v>20738.333333333332</v>
      </c>
      <c r="E103" s="16">
        <f t="shared" si="12"/>
        <v>21152.666666666668</v>
      </c>
      <c r="F103" s="23">
        <f t="shared" si="12"/>
        <v>21439.25</v>
      </c>
    </row>
    <row r="104" spans="1:6" x14ac:dyDescent="0.2">
      <c r="A104" s="35">
        <f t="shared" si="13"/>
        <v>14</v>
      </c>
      <c r="B104" s="16">
        <f t="shared" si="12"/>
        <v>20389.583333333332</v>
      </c>
      <c r="C104" s="16">
        <f t="shared" si="12"/>
        <v>20814.25</v>
      </c>
      <c r="D104" s="16">
        <f t="shared" si="12"/>
        <v>21108.166666666668</v>
      </c>
      <c r="E104" s="16">
        <f t="shared" si="12"/>
        <v>21532.666666666668</v>
      </c>
      <c r="F104" s="23">
        <f t="shared" si="12"/>
        <v>21826.583333333332</v>
      </c>
    </row>
    <row r="105" spans="1:6" x14ac:dyDescent="0.2">
      <c r="A105" s="35">
        <f t="shared" si="13"/>
        <v>15</v>
      </c>
      <c r="B105" s="16">
        <f t="shared" si="12"/>
        <v>20751.333333333332</v>
      </c>
      <c r="C105" s="16">
        <f t="shared" si="12"/>
        <v>21186.5</v>
      </c>
      <c r="D105" s="16">
        <f t="shared" si="12"/>
        <v>21487.833333333332</v>
      </c>
      <c r="E105" s="16">
        <f t="shared" si="12"/>
        <v>21923.166666666668</v>
      </c>
      <c r="F105" s="23">
        <f t="shared" si="12"/>
        <v>22224.5</v>
      </c>
    </row>
    <row r="106" spans="1:6" x14ac:dyDescent="0.2">
      <c r="A106" s="35">
        <f t="shared" si="13"/>
        <v>16</v>
      </c>
      <c r="B106" s="16">
        <f t="shared" si="12"/>
        <v>21028.5</v>
      </c>
      <c r="C106" s="16">
        <f t="shared" si="12"/>
        <v>21474.833333333332</v>
      </c>
      <c r="D106" s="16">
        <f t="shared" si="12"/>
        <v>21783.833333333332</v>
      </c>
      <c r="E106" s="16">
        <f t="shared" si="12"/>
        <v>22230.083333333332</v>
      </c>
      <c r="F106" s="23">
        <f t="shared" si="12"/>
        <v>22539.083333333332</v>
      </c>
    </row>
    <row r="107" spans="1:6" x14ac:dyDescent="0.2">
      <c r="A107" s="35">
        <f t="shared" si="13"/>
        <v>17</v>
      </c>
      <c r="B107" s="16">
        <f t="shared" si="12"/>
        <v>21410.333333333332</v>
      </c>
      <c r="C107" s="16">
        <f t="shared" si="12"/>
        <v>21868</v>
      </c>
      <c r="D107" s="16">
        <f t="shared" si="12"/>
        <v>22184.833333333332</v>
      </c>
      <c r="E107" s="16">
        <f t="shared" si="12"/>
        <v>22642.416666666668</v>
      </c>
      <c r="F107" s="23">
        <f t="shared" si="12"/>
        <v>22959.083333333332</v>
      </c>
    </row>
    <row r="108" spans="1:6" x14ac:dyDescent="0.2">
      <c r="A108" s="35">
        <f t="shared" si="13"/>
        <v>18</v>
      </c>
      <c r="B108" s="16">
        <f t="shared" ref="B108:F117" si="14">+B58/12</f>
        <v>21802.833333333332</v>
      </c>
      <c r="C108" s="16">
        <f t="shared" si="14"/>
        <v>22272.166666666668</v>
      </c>
      <c r="D108" s="16">
        <f t="shared" si="14"/>
        <v>22597</v>
      </c>
      <c r="E108" s="16">
        <f t="shared" si="14"/>
        <v>23066.25</v>
      </c>
      <c r="F108" s="23">
        <f t="shared" si="14"/>
        <v>23390.916666666668</v>
      </c>
    </row>
    <row r="109" spans="1:6" x14ac:dyDescent="0.2">
      <c r="A109" s="35">
        <f t="shared" si="13"/>
        <v>19</v>
      </c>
      <c r="B109" s="16">
        <f t="shared" si="14"/>
        <v>22095.75</v>
      </c>
      <c r="C109" s="16">
        <f t="shared" si="14"/>
        <v>22577</v>
      </c>
      <c r="D109" s="16">
        <f t="shared" si="14"/>
        <v>22910</v>
      </c>
      <c r="E109" s="16">
        <f t="shared" si="14"/>
        <v>23391.333333333332</v>
      </c>
      <c r="F109" s="23">
        <f t="shared" si="14"/>
        <v>23724.583333333332</v>
      </c>
    </row>
    <row r="110" spans="1:6" x14ac:dyDescent="0.2">
      <c r="A110" s="35">
        <f t="shared" si="13"/>
        <v>20</v>
      </c>
      <c r="B110" s="16">
        <f t="shared" si="14"/>
        <v>22400</v>
      </c>
      <c r="C110" s="16">
        <f t="shared" si="14"/>
        <v>22893.333333333332</v>
      </c>
      <c r="D110" s="16">
        <f t="shared" si="14"/>
        <v>23235</v>
      </c>
      <c r="E110" s="16">
        <f t="shared" si="14"/>
        <v>23728.416666666668</v>
      </c>
      <c r="F110" s="23">
        <f t="shared" si="14"/>
        <v>24069.916666666668</v>
      </c>
    </row>
    <row r="111" spans="1:6" x14ac:dyDescent="0.2">
      <c r="A111" s="35">
        <f t="shared" si="13"/>
        <v>21</v>
      </c>
      <c r="B111" s="16">
        <f t="shared" si="14"/>
        <v>22770.75</v>
      </c>
      <c r="C111" s="16">
        <f t="shared" si="14"/>
        <v>23276.833333333332</v>
      </c>
      <c r="D111" s="16">
        <f t="shared" si="14"/>
        <v>23627.166666666668</v>
      </c>
      <c r="E111" s="16">
        <f t="shared" si="14"/>
        <v>24133.25</v>
      </c>
      <c r="F111" s="23">
        <f t="shared" si="14"/>
        <v>24483.583333333332</v>
      </c>
    </row>
    <row r="112" spans="1:6" x14ac:dyDescent="0.2">
      <c r="A112" s="35">
        <f t="shared" si="13"/>
        <v>22</v>
      </c>
      <c r="B112" s="16">
        <f t="shared" si="14"/>
        <v>23114.333333333332</v>
      </c>
      <c r="C112" s="16">
        <f t="shared" si="14"/>
        <v>23620.333333333332</v>
      </c>
      <c r="D112" s="16">
        <f t="shared" si="14"/>
        <v>23970.75</v>
      </c>
      <c r="E112" s="16">
        <f t="shared" si="14"/>
        <v>24476.75</v>
      </c>
      <c r="F112" s="23">
        <f t="shared" si="14"/>
        <v>24827.083333333332</v>
      </c>
    </row>
    <row r="113" spans="1:6" x14ac:dyDescent="0.2">
      <c r="A113" s="35">
        <f t="shared" si="13"/>
        <v>23</v>
      </c>
      <c r="B113" s="16">
        <f t="shared" si="14"/>
        <v>23482.5</v>
      </c>
      <c r="C113" s="16">
        <f t="shared" si="14"/>
        <v>23974.5</v>
      </c>
      <c r="D113" s="16">
        <f t="shared" si="14"/>
        <v>24315.333333333332</v>
      </c>
      <c r="E113" s="16">
        <f t="shared" si="14"/>
        <v>24807.5</v>
      </c>
      <c r="F113" s="23">
        <f t="shared" si="14"/>
        <v>25148.083333333332</v>
      </c>
    </row>
    <row r="114" spans="1:6" x14ac:dyDescent="0.2">
      <c r="A114" s="35">
        <f t="shared" si="13"/>
        <v>24</v>
      </c>
      <c r="B114" s="16">
        <f t="shared" si="14"/>
        <v>23861.833333333332</v>
      </c>
      <c r="C114" s="16">
        <f t="shared" si="14"/>
        <v>24340.083333333332</v>
      </c>
      <c r="D114" s="16">
        <f t="shared" si="14"/>
        <v>24671.166666666668</v>
      </c>
      <c r="E114" s="16">
        <f t="shared" si="14"/>
        <v>25149.416666666668</v>
      </c>
      <c r="F114" s="23">
        <f t="shared" si="14"/>
        <v>25480.5</v>
      </c>
    </row>
    <row r="115" spans="1:6" x14ac:dyDescent="0.2">
      <c r="A115" s="35">
        <f t="shared" si="13"/>
        <v>25</v>
      </c>
      <c r="B115" s="16">
        <f t="shared" si="14"/>
        <v>24249.666666666668</v>
      </c>
      <c r="C115" s="16">
        <f t="shared" si="14"/>
        <v>24713</v>
      </c>
      <c r="D115" s="16">
        <f t="shared" si="14"/>
        <v>25033.75</v>
      </c>
      <c r="E115" s="16">
        <f t="shared" si="14"/>
        <v>25497.083333333332</v>
      </c>
      <c r="F115" s="23">
        <f t="shared" si="14"/>
        <v>25817.75</v>
      </c>
    </row>
    <row r="116" spans="1:6" x14ac:dyDescent="0.2">
      <c r="A116" s="35">
        <f t="shared" si="13"/>
        <v>26</v>
      </c>
      <c r="B116" s="16">
        <f t="shared" si="14"/>
        <v>24646.5</v>
      </c>
      <c r="C116" s="16">
        <f t="shared" si="14"/>
        <v>25093.666666666668</v>
      </c>
      <c r="D116" s="16">
        <f t="shared" si="14"/>
        <v>25403.416666666668</v>
      </c>
      <c r="E116" s="16">
        <f t="shared" si="14"/>
        <v>25850.666666666668</v>
      </c>
      <c r="F116" s="23">
        <f t="shared" si="14"/>
        <v>26160.25</v>
      </c>
    </row>
    <row r="117" spans="1:6" x14ac:dyDescent="0.2">
      <c r="A117" s="35">
        <f t="shared" si="13"/>
        <v>27</v>
      </c>
      <c r="B117" s="16">
        <f t="shared" si="14"/>
        <v>25051.833333333332</v>
      </c>
      <c r="C117" s="16">
        <f t="shared" si="14"/>
        <v>25481.833333333332</v>
      </c>
      <c r="D117" s="16">
        <f t="shared" si="14"/>
        <v>25779.833333333332</v>
      </c>
      <c r="E117" s="16">
        <f t="shared" si="14"/>
        <v>26209.916666666668</v>
      </c>
      <c r="F117" s="23">
        <f t="shared" si="14"/>
        <v>26507.75</v>
      </c>
    </row>
    <row r="118" spans="1:6" x14ac:dyDescent="0.2">
      <c r="A118" s="35">
        <f t="shared" si="13"/>
        <v>28</v>
      </c>
      <c r="B118" s="16">
        <f t="shared" ref="B118:F127" si="15">+B68/12</f>
        <v>25466.333333333332</v>
      </c>
      <c r="C118" s="16">
        <f t="shared" si="15"/>
        <v>25878.25</v>
      </c>
      <c r="D118" s="16">
        <f t="shared" si="15"/>
        <v>26163.416666666668</v>
      </c>
      <c r="E118" s="16">
        <f t="shared" si="15"/>
        <v>26575.166666666668</v>
      </c>
      <c r="F118" s="23">
        <f t="shared" si="15"/>
        <v>26860.416666666668</v>
      </c>
    </row>
    <row r="119" spans="1:6" x14ac:dyDescent="0.2">
      <c r="A119" s="35">
        <f t="shared" si="13"/>
        <v>29</v>
      </c>
      <c r="B119" s="16">
        <f t="shared" si="15"/>
        <v>25890.166666666668</v>
      </c>
      <c r="C119" s="16">
        <f t="shared" si="15"/>
        <v>26282.5</v>
      </c>
      <c r="D119" s="16">
        <f t="shared" si="15"/>
        <v>26554.25</v>
      </c>
      <c r="E119" s="16">
        <f t="shared" si="15"/>
        <v>26946.583333333332</v>
      </c>
      <c r="F119" s="23">
        <f t="shared" si="15"/>
        <v>27218.166666666668</v>
      </c>
    </row>
    <row r="120" spans="1:6" x14ac:dyDescent="0.2">
      <c r="A120" s="35">
        <f t="shared" si="13"/>
        <v>30</v>
      </c>
      <c r="B120" s="16">
        <f t="shared" si="15"/>
        <v>26323.666666666668</v>
      </c>
      <c r="C120" s="16">
        <f t="shared" si="15"/>
        <v>26695.25</v>
      </c>
      <c r="D120" s="16">
        <f t="shared" si="15"/>
        <v>26952.416666666668</v>
      </c>
      <c r="E120" s="16">
        <f t="shared" si="15"/>
        <v>27323.833333333332</v>
      </c>
      <c r="F120" s="23">
        <f t="shared" si="15"/>
        <v>27581.083333333332</v>
      </c>
    </row>
    <row r="121" spans="1:6" x14ac:dyDescent="0.2">
      <c r="A121" s="35">
        <f t="shared" si="13"/>
        <v>31</v>
      </c>
      <c r="B121" s="16">
        <f t="shared" si="15"/>
        <v>26766.333333333332</v>
      </c>
      <c r="C121" s="16">
        <f t="shared" si="15"/>
        <v>27115.833333333332</v>
      </c>
      <c r="D121" s="16">
        <f t="shared" si="15"/>
        <v>27357.833333333332</v>
      </c>
      <c r="E121" s="16">
        <f t="shared" si="15"/>
        <v>27707.333333333332</v>
      </c>
      <c r="F121" s="23">
        <f t="shared" si="15"/>
        <v>27949.25</v>
      </c>
    </row>
    <row r="122" spans="1:6" x14ac:dyDescent="0.2">
      <c r="A122" s="35">
        <f t="shared" si="13"/>
        <v>32</v>
      </c>
      <c r="B122" s="16">
        <f t="shared" si="15"/>
        <v>27219.333333333332</v>
      </c>
      <c r="C122" s="16">
        <f t="shared" si="15"/>
        <v>27545.25</v>
      </c>
      <c r="D122" s="16">
        <f t="shared" si="15"/>
        <v>27770.916666666668</v>
      </c>
      <c r="E122" s="16">
        <f t="shared" si="15"/>
        <v>28097</v>
      </c>
      <c r="F122" s="23">
        <f t="shared" si="15"/>
        <v>28322.583333333332</v>
      </c>
    </row>
    <row r="123" spans="1:6" x14ac:dyDescent="0.2">
      <c r="A123" s="35">
        <f t="shared" si="13"/>
        <v>33</v>
      </c>
      <c r="B123" s="16">
        <f t="shared" si="15"/>
        <v>27682</v>
      </c>
      <c r="C123" s="16">
        <f t="shared" si="15"/>
        <v>27982.833333333332</v>
      </c>
      <c r="D123" s="16">
        <f t="shared" si="15"/>
        <v>28191.416666666668</v>
      </c>
      <c r="E123" s="16">
        <f t="shared" si="15"/>
        <v>28492.416666666668</v>
      </c>
      <c r="F123" s="23">
        <f t="shared" si="15"/>
        <v>28700.833333333332</v>
      </c>
    </row>
    <row r="124" spans="1:6" x14ac:dyDescent="0.2">
      <c r="A124" s="35">
        <f t="shared" si="13"/>
        <v>34</v>
      </c>
      <c r="B124" s="16">
        <f t="shared" si="15"/>
        <v>28155.166666666668</v>
      </c>
      <c r="C124" s="16">
        <f t="shared" si="15"/>
        <v>28429.666666666668</v>
      </c>
      <c r="D124" s="16">
        <f t="shared" si="15"/>
        <v>28619.75</v>
      </c>
      <c r="E124" s="16">
        <f t="shared" si="15"/>
        <v>28894.166666666668</v>
      </c>
      <c r="F124" s="23">
        <f t="shared" si="15"/>
        <v>29084.25</v>
      </c>
    </row>
    <row r="125" spans="1:6" x14ac:dyDescent="0.2">
      <c r="A125" s="35">
        <f t="shared" si="13"/>
        <v>35</v>
      </c>
      <c r="B125" s="16">
        <f t="shared" si="15"/>
        <v>28638.75</v>
      </c>
      <c r="C125" s="16">
        <f t="shared" si="15"/>
        <v>28885.416666666668</v>
      </c>
      <c r="D125" s="16">
        <f t="shared" si="15"/>
        <v>29055.916666666668</v>
      </c>
      <c r="E125" s="16">
        <f t="shared" si="15"/>
        <v>29302.583333333332</v>
      </c>
      <c r="F125" s="23">
        <f t="shared" si="15"/>
        <v>29473.166666666668</v>
      </c>
    </row>
    <row r="126" spans="1:6" x14ac:dyDescent="0.2">
      <c r="A126" s="35">
        <f t="shared" si="13"/>
        <v>36</v>
      </c>
      <c r="B126" s="16">
        <f t="shared" si="15"/>
        <v>29133</v>
      </c>
      <c r="C126" s="16">
        <f t="shared" si="15"/>
        <v>29349.75</v>
      </c>
      <c r="D126" s="16">
        <f t="shared" si="15"/>
        <v>29499.916666666668</v>
      </c>
      <c r="E126" s="16">
        <f t="shared" si="15"/>
        <v>29716.833333333332</v>
      </c>
      <c r="F126" s="23">
        <f t="shared" si="15"/>
        <v>29866.833333333332</v>
      </c>
    </row>
    <row r="127" spans="1:6" x14ac:dyDescent="0.2">
      <c r="A127" s="35">
        <f t="shared" si="13"/>
        <v>37</v>
      </c>
      <c r="B127" s="16">
        <f t="shared" si="15"/>
        <v>29638.166666666668</v>
      </c>
      <c r="C127" s="16">
        <f t="shared" si="15"/>
        <v>29823.583333333332</v>
      </c>
      <c r="D127" s="16">
        <f t="shared" si="15"/>
        <v>29951.833333333332</v>
      </c>
      <c r="E127" s="16">
        <f t="shared" si="15"/>
        <v>30137.25</v>
      </c>
      <c r="F127" s="23">
        <f t="shared" si="15"/>
        <v>30265.75</v>
      </c>
    </row>
    <row r="128" spans="1:6" x14ac:dyDescent="0.2">
      <c r="A128" s="35">
        <f t="shared" si="13"/>
        <v>38</v>
      </c>
      <c r="B128" s="16">
        <f t="shared" ref="B128:F131" si="16">+B78/12</f>
        <v>30171.583333333332</v>
      </c>
      <c r="C128" s="16">
        <f t="shared" si="16"/>
        <v>30326.75</v>
      </c>
      <c r="D128" s="16">
        <f t="shared" si="16"/>
        <v>30434.166666666668</v>
      </c>
      <c r="E128" s="16">
        <f t="shared" si="16"/>
        <v>30589.333333333332</v>
      </c>
      <c r="F128" s="23">
        <f t="shared" si="16"/>
        <v>30696.916666666668</v>
      </c>
    </row>
    <row r="129" spans="1:6" x14ac:dyDescent="0.2">
      <c r="A129" s="35">
        <f t="shared" si="13"/>
        <v>39</v>
      </c>
      <c r="B129" s="16">
        <f t="shared" si="16"/>
        <v>30710.25</v>
      </c>
      <c r="C129" s="16">
        <f t="shared" si="16"/>
        <v>30829.833333333332</v>
      </c>
      <c r="D129" s="16">
        <f t="shared" si="16"/>
        <v>30912.583333333332</v>
      </c>
      <c r="E129" s="16">
        <f t="shared" si="16"/>
        <v>31032</v>
      </c>
      <c r="F129" s="23">
        <f t="shared" si="16"/>
        <v>31114.833333333332</v>
      </c>
    </row>
    <row r="130" spans="1:6" x14ac:dyDescent="0.2">
      <c r="A130" s="35">
        <f t="shared" si="13"/>
        <v>40</v>
      </c>
      <c r="B130" s="16">
        <f t="shared" si="16"/>
        <v>31260.75</v>
      </c>
      <c r="C130" s="16">
        <f t="shared" si="16"/>
        <v>31342.416666666668</v>
      </c>
      <c r="D130" s="16">
        <f t="shared" si="16"/>
        <v>31399</v>
      </c>
      <c r="E130" s="16">
        <f t="shared" si="16"/>
        <v>31480.75</v>
      </c>
      <c r="F130" s="23">
        <f t="shared" si="16"/>
        <v>31537.333333333332</v>
      </c>
    </row>
    <row r="131" spans="1:6" x14ac:dyDescent="0.2">
      <c r="A131" s="35">
        <f t="shared" si="13"/>
        <v>41</v>
      </c>
      <c r="B131" s="16">
        <f t="shared" si="16"/>
        <v>31823.166666666668</v>
      </c>
      <c r="C131" s="16">
        <f t="shared" si="16"/>
        <v>31865</v>
      </c>
      <c r="D131" s="16">
        <f t="shared" si="16"/>
        <v>31894.166666666668</v>
      </c>
      <c r="E131" s="16">
        <f t="shared" si="16"/>
        <v>31936.083333333332</v>
      </c>
      <c r="F131" s="23">
        <f t="shared" si="16"/>
        <v>31965</v>
      </c>
    </row>
    <row r="132" spans="1:6" x14ac:dyDescent="0.2">
      <c r="A132" s="35">
        <f t="shared" si="13"/>
        <v>42</v>
      </c>
      <c r="B132" s="16">
        <f t="shared" ref="B132:B139" si="17">+B82/12</f>
        <v>32397.833333333332</v>
      </c>
      <c r="C132" s="12"/>
      <c r="D132" s="12"/>
      <c r="E132" s="12"/>
      <c r="F132" s="13"/>
    </row>
    <row r="133" spans="1:6" x14ac:dyDescent="0.2">
      <c r="A133" s="35">
        <f t="shared" si="13"/>
        <v>43</v>
      </c>
      <c r="B133" s="16">
        <f t="shared" si="17"/>
        <v>33117.083333333336</v>
      </c>
      <c r="C133" s="12"/>
      <c r="D133" s="12"/>
      <c r="E133" s="12"/>
      <c r="F133" s="13"/>
    </row>
    <row r="134" spans="1:6" x14ac:dyDescent="0.2">
      <c r="A134" s="35">
        <f t="shared" si="13"/>
        <v>44</v>
      </c>
      <c r="B134" s="16">
        <f t="shared" si="17"/>
        <v>33856</v>
      </c>
      <c r="C134" s="12"/>
      <c r="D134" s="12"/>
      <c r="E134" s="12"/>
      <c r="F134" s="13"/>
    </row>
    <row r="135" spans="1:6" x14ac:dyDescent="0.2">
      <c r="A135" s="35">
        <f>+A134+1</f>
        <v>45</v>
      </c>
      <c r="B135" s="16">
        <f t="shared" si="17"/>
        <v>34615.333333333336</v>
      </c>
      <c r="C135" s="12"/>
      <c r="D135" s="12"/>
      <c r="E135" s="12"/>
      <c r="F135" s="13"/>
    </row>
    <row r="136" spans="1:6" x14ac:dyDescent="0.2">
      <c r="A136" s="35">
        <f t="shared" si="13"/>
        <v>46</v>
      </c>
      <c r="B136" s="16">
        <f t="shared" si="17"/>
        <v>35395.666666666664</v>
      </c>
      <c r="C136" s="12"/>
      <c r="D136" s="12"/>
      <c r="E136" s="12"/>
      <c r="F136" s="13"/>
    </row>
    <row r="137" spans="1:6" x14ac:dyDescent="0.2">
      <c r="A137" s="35">
        <f t="shared" si="13"/>
        <v>47</v>
      </c>
      <c r="B137" s="16">
        <f t="shared" si="17"/>
        <v>37021.083333333336</v>
      </c>
      <c r="C137" s="12"/>
      <c r="D137" s="12"/>
      <c r="E137" s="12"/>
      <c r="F137" s="13"/>
    </row>
    <row r="138" spans="1:6" x14ac:dyDescent="0.2">
      <c r="A138" s="36">
        <f t="shared" si="13"/>
        <v>48</v>
      </c>
      <c r="B138" s="34">
        <f t="shared" si="17"/>
        <v>39507.583333333336</v>
      </c>
      <c r="C138" s="12"/>
      <c r="D138" s="12"/>
      <c r="E138" s="12"/>
      <c r="F138" s="13"/>
    </row>
    <row r="139" spans="1:6" ht="13.5" thickBot="1" x14ac:dyDescent="0.25">
      <c r="A139" s="37">
        <f t="shared" si="13"/>
        <v>49</v>
      </c>
      <c r="B139" s="24">
        <f t="shared" si="17"/>
        <v>42262.583333333336</v>
      </c>
      <c r="C139" s="7"/>
      <c r="D139" s="7"/>
      <c r="E139" s="7"/>
      <c r="F139" s="8"/>
    </row>
    <row r="140" spans="1:6" ht="13.5" thickTop="1" x14ac:dyDescent="0.2"/>
    <row r="141" spans="1:6" x14ac:dyDescent="0.2">
      <c r="A141" t="s">
        <v>9</v>
      </c>
      <c r="C141" s="156">
        <f>+E$17</f>
        <v>107.49720000000001</v>
      </c>
    </row>
    <row r="144" spans="1:6" ht="13.5" thickBot="1" x14ac:dyDescent="0.25"/>
    <row r="145" spans="1:6" ht="13.5" thickTop="1" x14ac:dyDescent="0.2">
      <c r="A145" s="17"/>
      <c r="B145" s="218" t="s">
        <v>10</v>
      </c>
      <c r="C145" s="212"/>
      <c r="D145" s="219"/>
      <c r="E145" s="219"/>
      <c r="F145" s="220" t="str">
        <f>+F45</f>
        <v>1. jan. 2019</v>
      </c>
    </row>
    <row r="146" spans="1:6" x14ac:dyDescent="0.2">
      <c r="A146" s="14"/>
      <c r="B146" s="18"/>
      <c r="C146" s="19"/>
      <c r="D146" s="20" t="s">
        <v>0</v>
      </c>
      <c r="E146" s="19"/>
      <c r="F146" s="25"/>
    </row>
    <row r="147" spans="1:6" ht="13.5" thickBot="1" x14ac:dyDescent="0.25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 x14ac:dyDescent="0.2">
      <c r="A148" s="35">
        <v>8</v>
      </c>
      <c r="B148" s="16">
        <f t="shared" ref="B148:F157" si="18">+B48/1924</f>
        <v>115.31704781704782</v>
      </c>
      <c r="C148" s="16">
        <f t="shared" si="18"/>
        <v>117.5997920997921</v>
      </c>
      <c r="D148" s="16">
        <f t="shared" si="18"/>
        <v>119.18035343035343</v>
      </c>
      <c r="E148" s="16">
        <f t="shared" si="18"/>
        <v>121.46361746361747</v>
      </c>
      <c r="F148" s="23">
        <f t="shared" si="18"/>
        <v>123.04417879417879</v>
      </c>
    </row>
    <row r="149" spans="1:6" x14ac:dyDescent="0.2">
      <c r="A149" s="35">
        <f t="shared" ref="A149:A189" si="19">+A148+1</f>
        <v>9</v>
      </c>
      <c r="B149" s="16">
        <f t="shared" si="18"/>
        <v>117.23492723492724</v>
      </c>
      <c r="C149" s="16">
        <f t="shared" si="18"/>
        <v>119.57380457380458</v>
      </c>
      <c r="D149" s="16">
        <f t="shared" si="18"/>
        <v>121.19490644490645</v>
      </c>
      <c r="E149" s="16">
        <f t="shared" si="18"/>
        <v>123.53326403326403</v>
      </c>
      <c r="F149" s="23">
        <f t="shared" si="18"/>
        <v>125.15384615384616</v>
      </c>
    </row>
    <row r="150" spans="1:6" x14ac:dyDescent="0.2">
      <c r="A150" s="35">
        <f t="shared" si="19"/>
        <v>10</v>
      </c>
      <c r="B150" s="16">
        <f t="shared" si="18"/>
        <v>119.20426195426195</v>
      </c>
      <c r="C150" s="16">
        <f t="shared" si="18"/>
        <v>121.60239085239085</v>
      </c>
      <c r="D150" s="16">
        <f t="shared" si="18"/>
        <v>123.26247401247402</v>
      </c>
      <c r="E150" s="16">
        <f t="shared" si="18"/>
        <v>125.6606029106029</v>
      </c>
      <c r="F150" s="23">
        <f t="shared" si="18"/>
        <v>127.32172557172557</v>
      </c>
    </row>
    <row r="151" spans="1:6" x14ac:dyDescent="0.2">
      <c r="A151" s="35">
        <f t="shared" si="19"/>
        <v>11</v>
      </c>
      <c r="B151" s="16">
        <f t="shared" si="18"/>
        <v>120.75779625779626</v>
      </c>
      <c r="C151" s="16">
        <f t="shared" si="18"/>
        <v>123.21569646569647</v>
      </c>
      <c r="D151" s="16">
        <f t="shared" si="18"/>
        <v>124.91735966735966</v>
      </c>
      <c r="E151" s="16">
        <f t="shared" si="18"/>
        <v>127.37525987525987</v>
      </c>
      <c r="F151" s="23">
        <f t="shared" si="18"/>
        <v>129.07640332640332</v>
      </c>
    </row>
    <row r="152" spans="1:6" x14ac:dyDescent="0.2">
      <c r="A152" s="35">
        <f t="shared" si="19"/>
        <v>12</v>
      </c>
      <c r="B152" s="16">
        <f t="shared" si="18"/>
        <v>122.83679833679834</v>
      </c>
      <c r="C152" s="16">
        <f t="shared" si="18"/>
        <v>125.35654885654886</v>
      </c>
      <c r="D152" s="16">
        <f t="shared" si="18"/>
        <v>127.1018711018711</v>
      </c>
      <c r="E152" s="16">
        <f t="shared" si="18"/>
        <v>129.62058212058213</v>
      </c>
      <c r="F152" s="23">
        <f t="shared" si="18"/>
        <v>131.36486486486487</v>
      </c>
    </row>
    <row r="153" spans="1:6" x14ac:dyDescent="0.2">
      <c r="A153" s="35">
        <f t="shared" si="19"/>
        <v>13</v>
      </c>
      <c r="B153" s="16">
        <f t="shared" si="18"/>
        <v>124.97453222453223</v>
      </c>
      <c r="C153" s="16">
        <f t="shared" si="18"/>
        <v>127.55717255717256</v>
      </c>
      <c r="D153" s="16">
        <f t="shared" si="18"/>
        <v>129.34511434511435</v>
      </c>
      <c r="E153" s="16">
        <f t="shared" si="18"/>
        <v>131.92931392931393</v>
      </c>
      <c r="F153" s="23">
        <f t="shared" si="18"/>
        <v>133.71673596673597</v>
      </c>
    </row>
    <row r="154" spans="1:6" x14ac:dyDescent="0.2">
      <c r="A154" s="35">
        <f t="shared" si="19"/>
        <v>14</v>
      </c>
      <c r="B154" s="16">
        <f t="shared" si="18"/>
        <v>127.16995841995842</v>
      </c>
      <c r="C154" s="16">
        <f t="shared" si="18"/>
        <v>129.81860706860707</v>
      </c>
      <c r="D154" s="16">
        <f t="shared" si="18"/>
        <v>131.65176715176716</v>
      </c>
      <c r="E154" s="16">
        <f t="shared" si="18"/>
        <v>134.29937629937629</v>
      </c>
      <c r="F154" s="23">
        <f t="shared" si="18"/>
        <v>136.13253638253639</v>
      </c>
    </row>
    <row r="155" spans="1:6" x14ac:dyDescent="0.2">
      <c r="A155" s="35">
        <f t="shared" si="19"/>
        <v>15</v>
      </c>
      <c r="B155" s="16">
        <f t="shared" si="18"/>
        <v>129.42619542619542</v>
      </c>
      <c r="C155" s="16">
        <f t="shared" si="18"/>
        <v>132.14033264033264</v>
      </c>
      <c r="D155" s="16">
        <f t="shared" si="18"/>
        <v>134.01975051975052</v>
      </c>
      <c r="E155" s="16">
        <f t="shared" si="18"/>
        <v>136.73492723492723</v>
      </c>
      <c r="F155" s="23">
        <f t="shared" si="18"/>
        <v>138.61434511434513</v>
      </c>
    </row>
    <row r="156" spans="1:6" x14ac:dyDescent="0.2">
      <c r="A156" s="35">
        <f t="shared" si="19"/>
        <v>16</v>
      </c>
      <c r="B156" s="16">
        <f t="shared" si="18"/>
        <v>131.15488565488565</v>
      </c>
      <c r="C156" s="16">
        <f t="shared" si="18"/>
        <v>133.93866943866945</v>
      </c>
      <c r="D156" s="16">
        <f t="shared" si="18"/>
        <v>135.86590436590436</v>
      </c>
      <c r="E156" s="16">
        <f t="shared" si="18"/>
        <v>138.64916839916839</v>
      </c>
      <c r="F156" s="23">
        <f t="shared" si="18"/>
        <v>140.57640332640332</v>
      </c>
    </row>
    <row r="157" spans="1:6" x14ac:dyDescent="0.2">
      <c r="A157" s="35">
        <f t="shared" si="19"/>
        <v>17</v>
      </c>
      <c r="B157" s="16">
        <f t="shared" si="18"/>
        <v>133.53638253638255</v>
      </c>
      <c r="C157" s="16">
        <f t="shared" si="18"/>
        <v>136.39085239085239</v>
      </c>
      <c r="D157" s="16">
        <f t="shared" si="18"/>
        <v>138.36694386694387</v>
      </c>
      <c r="E157" s="16">
        <f t="shared" si="18"/>
        <v>141.22089397089397</v>
      </c>
      <c r="F157" s="23">
        <f t="shared" si="18"/>
        <v>143.19594594594594</v>
      </c>
    </row>
    <row r="158" spans="1:6" x14ac:dyDescent="0.2">
      <c r="A158" s="35">
        <f t="shared" si="19"/>
        <v>18</v>
      </c>
      <c r="B158" s="16">
        <f t="shared" ref="B158:F167" si="20">+B58/1924</f>
        <v>135.98440748440748</v>
      </c>
      <c r="C158" s="16">
        <f t="shared" si="20"/>
        <v>138.91164241164242</v>
      </c>
      <c r="D158" s="16">
        <f t="shared" si="20"/>
        <v>140.93762993762994</v>
      </c>
      <c r="E158" s="16">
        <f t="shared" si="20"/>
        <v>143.86434511434513</v>
      </c>
      <c r="F158" s="23">
        <f t="shared" si="20"/>
        <v>145.88929313929313</v>
      </c>
    </row>
    <row r="159" spans="1:6" x14ac:dyDescent="0.2">
      <c r="A159" s="35">
        <f t="shared" si="19"/>
        <v>19</v>
      </c>
      <c r="B159" s="16">
        <f t="shared" si="20"/>
        <v>137.81133056133055</v>
      </c>
      <c r="C159" s="16">
        <f t="shared" si="20"/>
        <v>140.81288981288981</v>
      </c>
      <c r="D159" s="16">
        <f t="shared" si="20"/>
        <v>142.8898128898129</v>
      </c>
      <c r="E159" s="16">
        <f t="shared" si="20"/>
        <v>145.8918918918919</v>
      </c>
      <c r="F159" s="23">
        <f t="shared" si="20"/>
        <v>147.97037422037423</v>
      </c>
    </row>
    <row r="160" spans="1:6" x14ac:dyDescent="0.2">
      <c r="A160" s="35">
        <f t="shared" si="19"/>
        <v>20</v>
      </c>
      <c r="B160" s="16">
        <f t="shared" si="20"/>
        <v>139.70893970893971</v>
      </c>
      <c r="C160" s="16">
        <f t="shared" si="20"/>
        <v>142.78586278586278</v>
      </c>
      <c r="D160" s="16">
        <f t="shared" si="20"/>
        <v>144.9168399168399</v>
      </c>
      <c r="E160" s="16">
        <f t="shared" si="20"/>
        <v>147.99428274428274</v>
      </c>
      <c r="F160" s="23">
        <f t="shared" si="20"/>
        <v>150.12422037422039</v>
      </c>
    </row>
    <row r="161" spans="1:6" x14ac:dyDescent="0.2">
      <c r="A161" s="35">
        <f t="shared" si="19"/>
        <v>21</v>
      </c>
      <c r="B161" s="16">
        <f t="shared" si="20"/>
        <v>142.02130977130977</v>
      </c>
      <c r="C161" s="16">
        <f t="shared" si="20"/>
        <v>145.17775467775468</v>
      </c>
      <c r="D161" s="16">
        <f t="shared" si="20"/>
        <v>147.36278586278587</v>
      </c>
      <c r="E161" s="16">
        <f t="shared" si="20"/>
        <v>150.51923076923077</v>
      </c>
      <c r="F161" s="23">
        <f t="shared" si="20"/>
        <v>152.70426195426197</v>
      </c>
    </row>
    <row r="162" spans="1:6" x14ac:dyDescent="0.2">
      <c r="A162" s="35">
        <f t="shared" si="19"/>
        <v>22</v>
      </c>
      <c r="B162" s="16">
        <f t="shared" si="20"/>
        <v>144.16424116424116</v>
      </c>
      <c r="C162" s="16">
        <f t="shared" si="20"/>
        <v>147.32016632016632</v>
      </c>
      <c r="D162" s="16">
        <f t="shared" si="20"/>
        <v>149.50571725571726</v>
      </c>
      <c r="E162" s="16">
        <f t="shared" si="20"/>
        <v>152.66164241164242</v>
      </c>
      <c r="F162" s="23">
        <f t="shared" si="20"/>
        <v>154.84667359667358</v>
      </c>
    </row>
    <row r="163" spans="1:6" x14ac:dyDescent="0.2">
      <c r="A163" s="35">
        <f t="shared" si="19"/>
        <v>23</v>
      </c>
      <c r="B163" s="16">
        <f t="shared" si="20"/>
        <v>146.46049896049897</v>
      </c>
      <c r="C163" s="16">
        <f t="shared" si="20"/>
        <v>149.52910602910603</v>
      </c>
      <c r="D163" s="16">
        <f t="shared" si="20"/>
        <v>151.65488565488565</v>
      </c>
      <c r="E163" s="16">
        <f t="shared" si="20"/>
        <v>154.72453222453223</v>
      </c>
      <c r="F163" s="23">
        <f t="shared" si="20"/>
        <v>156.84875259875261</v>
      </c>
    </row>
    <row r="164" spans="1:6" x14ac:dyDescent="0.2">
      <c r="A164" s="35">
        <f t="shared" si="19"/>
        <v>24</v>
      </c>
      <c r="B164" s="16">
        <f t="shared" si="20"/>
        <v>148.82640332640332</v>
      </c>
      <c r="C164" s="16">
        <f t="shared" si="20"/>
        <v>151.80925155925155</v>
      </c>
      <c r="D164" s="16">
        <f t="shared" si="20"/>
        <v>153.87422037422039</v>
      </c>
      <c r="E164" s="16">
        <f t="shared" si="20"/>
        <v>156.85706860706861</v>
      </c>
      <c r="F164" s="23">
        <f t="shared" si="20"/>
        <v>158.92203742203742</v>
      </c>
    </row>
    <row r="165" spans="1:6" x14ac:dyDescent="0.2">
      <c r="A165" s="35">
        <f t="shared" si="19"/>
        <v>25</v>
      </c>
      <c r="B165" s="16">
        <f t="shared" si="20"/>
        <v>151.24532224532226</v>
      </c>
      <c r="C165" s="16">
        <f t="shared" si="20"/>
        <v>154.13513513513513</v>
      </c>
      <c r="D165" s="16">
        <f t="shared" si="20"/>
        <v>156.13565488565487</v>
      </c>
      <c r="E165" s="16">
        <f t="shared" si="20"/>
        <v>159.02546777546777</v>
      </c>
      <c r="F165" s="23">
        <f t="shared" si="20"/>
        <v>161.02546777546777</v>
      </c>
    </row>
    <row r="166" spans="1:6" x14ac:dyDescent="0.2">
      <c r="A166" s="35">
        <f t="shared" si="19"/>
        <v>26</v>
      </c>
      <c r="B166" s="16">
        <f t="shared" si="20"/>
        <v>153.72037422037423</v>
      </c>
      <c r="C166" s="16">
        <f t="shared" si="20"/>
        <v>156.50935550935552</v>
      </c>
      <c r="D166" s="16">
        <f t="shared" si="20"/>
        <v>158.44126819126819</v>
      </c>
      <c r="E166" s="16">
        <f t="shared" si="20"/>
        <v>161.23076923076923</v>
      </c>
      <c r="F166" s="23">
        <f t="shared" si="20"/>
        <v>163.16164241164242</v>
      </c>
    </row>
    <row r="167" spans="1:6" x14ac:dyDescent="0.2">
      <c r="A167" s="35">
        <f t="shared" si="19"/>
        <v>27</v>
      </c>
      <c r="B167" s="16">
        <f t="shared" si="20"/>
        <v>156.24844074844074</v>
      </c>
      <c r="C167" s="16">
        <f t="shared" si="20"/>
        <v>158.93035343035342</v>
      </c>
      <c r="D167" s="16">
        <f t="shared" si="20"/>
        <v>160.78898128898129</v>
      </c>
      <c r="E167" s="16">
        <f t="shared" si="20"/>
        <v>163.47141372141371</v>
      </c>
      <c r="F167" s="23">
        <f t="shared" si="20"/>
        <v>165.32900207900207</v>
      </c>
    </row>
    <row r="168" spans="1:6" x14ac:dyDescent="0.2">
      <c r="A168" s="35">
        <f t="shared" si="19"/>
        <v>28</v>
      </c>
      <c r="B168" s="16">
        <f t="shared" ref="B168:F177" si="21">+B68/1924</f>
        <v>158.83367983367984</v>
      </c>
      <c r="C168" s="16">
        <f t="shared" si="21"/>
        <v>161.40280665280665</v>
      </c>
      <c r="D168" s="16">
        <f t="shared" si="21"/>
        <v>163.18139293139293</v>
      </c>
      <c r="E168" s="16">
        <f t="shared" si="21"/>
        <v>165.74948024948026</v>
      </c>
      <c r="F168" s="23">
        <f t="shared" si="21"/>
        <v>167.52858627858629</v>
      </c>
    </row>
    <row r="169" spans="1:6" x14ac:dyDescent="0.2">
      <c r="A169" s="35">
        <f t="shared" si="19"/>
        <v>29</v>
      </c>
      <c r="B169" s="16">
        <f t="shared" si="21"/>
        <v>161.47713097713097</v>
      </c>
      <c r="C169" s="16">
        <f t="shared" si="21"/>
        <v>163.92411642411642</v>
      </c>
      <c r="D169" s="16">
        <f t="shared" si="21"/>
        <v>165.61902286902287</v>
      </c>
      <c r="E169" s="16">
        <f t="shared" si="21"/>
        <v>168.06600831600832</v>
      </c>
      <c r="F169" s="23">
        <f t="shared" si="21"/>
        <v>169.75987525987526</v>
      </c>
    </row>
    <row r="170" spans="1:6" x14ac:dyDescent="0.2">
      <c r="A170" s="35">
        <f t="shared" si="19"/>
        <v>30</v>
      </c>
      <c r="B170" s="16">
        <f t="shared" si="21"/>
        <v>164.18087318087319</v>
      </c>
      <c r="C170" s="16">
        <f t="shared" si="21"/>
        <v>166.49844074844074</v>
      </c>
      <c r="D170" s="16">
        <f t="shared" si="21"/>
        <v>168.10239085239084</v>
      </c>
      <c r="E170" s="16">
        <f t="shared" si="21"/>
        <v>170.41891891891891</v>
      </c>
      <c r="F170" s="23">
        <f t="shared" si="21"/>
        <v>172.02338877338877</v>
      </c>
    </row>
    <row r="171" spans="1:6" x14ac:dyDescent="0.2">
      <c r="A171" s="35">
        <f t="shared" si="19"/>
        <v>31</v>
      </c>
      <c r="B171" s="16">
        <f t="shared" si="21"/>
        <v>166.94178794178794</v>
      </c>
      <c r="C171" s="16">
        <f t="shared" si="21"/>
        <v>169.12162162162161</v>
      </c>
      <c r="D171" s="16">
        <f t="shared" si="21"/>
        <v>170.63097713097713</v>
      </c>
      <c r="E171" s="16">
        <f t="shared" si="21"/>
        <v>172.81081081081081</v>
      </c>
      <c r="F171" s="23">
        <f t="shared" si="21"/>
        <v>174.31964656964658</v>
      </c>
    </row>
    <row r="172" spans="1:6" x14ac:dyDescent="0.2">
      <c r="A172" s="35">
        <f t="shared" si="19"/>
        <v>32</v>
      </c>
      <c r="B172" s="16">
        <f t="shared" si="21"/>
        <v>169.76715176715177</v>
      </c>
      <c r="C172" s="16">
        <f t="shared" si="21"/>
        <v>171.79989604989606</v>
      </c>
      <c r="D172" s="16">
        <f t="shared" si="21"/>
        <v>173.20738045738045</v>
      </c>
      <c r="E172" s="16">
        <f t="shared" si="21"/>
        <v>175.24116424116423</v>
      </c>
      <c r="F172" s="23">
        <f t="shared" si="21"/>
        <v>176.6481288981289</v>
      </c>
    </row>
    <row r="173" spans="1:6" x14ac:dyDescent="0.2">
      <c r="A173" s="35">
        <f t="shared" si="19"/>
        <v>33</v>
      </c>
      <c r="B173" s="16">
        <f t="shared" si="21"/>
        <v>172.65280665280665</v>
      </c>
      <c r="C173" s="16">
        <f t="shared" si="21"/>
        <v>174.52910602910603</v>
      </c>
      <c r="D173" s="16">
        <f t="shared" si="21"/>
        <v>175.83004158004158</v>
      </c>
      <c r="E173" s="16">
        <f t="shared" si="21"/>
        <v>177.70738045738045</v>
      </c>
      <c r="F173" s="23">
        <f t="shared" si="21"/>
        <v>179.00727650727652</v>
      </c>
    </row>
    <row r="174" spans="1:6" x14ac:dyDescent="0.2">
      <c r="A174" s="35">
        <f t="shared" si="19"/>
        <v>34</v>
      </c>
      <c r="B174" s="16">
        <f t="shared" si="21"/>
        <v>175.6039501039501</v>
      </c>
      <c r="C174" s="16">
        <f t="shared" si="21"/>
        <v>177.31600831600832</v>
      </c>
      <c r="D174" s="16">
        <f t="shared" si="21"/>
        <v>178.50155925155926</v>
      </c>
      <c r="E174" s="16">
        <f t="shared" si="21"/>
        <v>180.21309771309771</v>
      </c>
      <c r="F174" s="23">
        <f t="shared" si="21"/>
        <v>181.39864864864865</v>
      </c>
    </row>
    <row r="175" spans="1:6" x14ac:dyDescent="0.2">
      <c r="A175" s="35">
        <f t="shared" si="19"/>
        <v>35</v>
      </c>
      <c r="B175" s="16">
        <f t="shared" si="21"/>
        <v>178.62006237006236</v>
      </c>
      <c r="C175" s="16">
        <f t="shared" si="21"/>
        <v>180.1585239085239</v>
      </c>
      <c r="D175" s="16">
        <f t="shared" si="21"/>
        <v>181.22193347193348</v>
      </c>
      <c r="E175" s="16">
        <f t="shared" si="21"/>
        <v>182.760395010395</v>
      </c>
      <c r="F175" s="23">
        <f t="shared" si="21"/>
        <v>183.82432432432432</v>
      </c>
    </row>
    <row r="176" spans="1:6" x14ac:dyDescent="0.2">
      <c r="A176" s="35">
        <f t="shared" si="19"/>
        <v>36</v>
      </c>
      <c r="B176" s="16">
        <f t="shared" si="21"/>
        <v>181.70270270270271</v>
      </c>
      <c r="C176" s="16">
        <f t="shared" si="21"/>
        <v>183.05457380457381</v>
      </c>
      <c r="D176" s="16">
        <f t="shared" si="21"/>
        <v>183.99116424116423</v>
      </c>
      <c r="E176" s="16">
        <f t="shared" si="21"/>
        <v>185.34407484407484</v>
      </c>
      <c r="F176" s="23">
        <f t="shared" si="21"/>
        <v>186.27962577962577</v>
      </c>
    </row>
    <row r="177" spans="1:6" x14ac:dyDescent="0.2">
      <c r="A177" s="35">
        <f t="shared" si="19"/>
        <v>37</v>
      </c>
      <c r="B177" s="16">
        <f t="shared" si="21"/>
        <v>184.85343035343035</v>
      </c>
      <c r="C177" s="16">
        <f t="shared" si="21"/>
        <v>186.00987525987526</v>
      </c>
      <c r="D177" s="16">
        <f t="shared" si="21"/>
        <v>186.80977130977132</v>
      </c>
      <c r="E177" s="16">
        <f t="shared" si="21"/>
        <v>187.96621621621622</v>
      </c>
      <c r="F177" s="23">
        <f t="shared" si="21"/>
        <v>188.76767151767152</v>
      </c>
    </row>
    <row r="178" spans="1:6" x14ac:dyDescent="0.2">
      <c r="A178" s="35">
        <f t="shared" si="19"/>
        <v>38</v>
      </c>
      <c r="B178" s="16">
        <f t="shared" ref="B178:F181" si="22">+B78/1924</f>
        <v>188.18035343035342</v>
      </c>
      <c r="C178" s="16">
        <f t="shared" si="22"/>
        <v>189.1481288981289</v>
      </c>
      <c r="D178" s="16">
        <f t="shared" si="22"/>
        <v>189.81808731808732</v>
      </c>
      <c r="E178" s="16">
        <f t="shared" si="22"/>
        <v>190.78586278586278</v>
      </c>
      <c r="F178" s="23">
        <f t="shared" si="22"/>
        <v>191.45686070686071</v>
      </c>
    </row>
    <row r="179" spans="1:6" x14ac:dyDescent="0.2">
      <c r="A179" s="35">
        <f t="shared" si="19"/>
        <v>39</v>
      </c>
      <c r="B179" s="16">
        <f t="shared" si="22"/>
        <v>191.54002079002078</v>
      </c>
      <c r="C179" s="16">
        <f t="shared" si="22"/>
        <v>192.28586278586278</v>
      </c>
      <c r="D179" s="16">
        <f t="shared" si="22"/>
        <v>192.80197505197506</v>
      </c>
      <c r="E179" s="16">
        <f t="shared" si="22"/>
        <v>193.54677754677755</v>
      </c>
      <c r="F179" s="23">
        <f t="shared" si="22"/>
        <v>194.06340956340955</v>
      </c>
    </row>
    <row r="180" spans="1:6" x14ac:dyDescent="0.2">
      <c r="A180" s="35">
        <f t="shared" si="19"/>
        <v>40</v>
      </c>
      <c r="B180" s="16">
        <f t="shared" si="22"/>
        <v>194.97349272349271</v>
      </c>
      <c r="C180" s="16">
        <f t="shared" si="22"/>
        <v>195.48284823284823</v>
      </c>
      <c r="D180" s="16">
        <f t="shared" si="22"/>
        <v>195.83575883575884</v>
      </c>
      <c r="E180" s="16">
        <f t="shared" si="22"/>
        <v>196.3456340956341</v>
      </c>
      <c r="F180" s="23">
        <f t="shared" si="22"/>
        <v>196.69854469854471</v>
      </c>
    </row>
    <row r="181" spans="1:6" x14ac:dyDescent="0.2">
      <c r="A181" s="35">
        <f t="shared" si="19"/>
        <v>41</v>
      </c>
      <c r="B181" s="16">
        <f t="shared" si="22"/>
        <v>198.48128898128897</v>
      </c>
      <c r="C181" s="16">
        <f t="shared" si="22"/>
        <v>198.74220374220374</v>
      </c>
      <c r="D181" s="16">
        <f t="shared" si="22"/>
        <v>198.92411642411642</v>
      </c>
      <c r="E181" s="16">
        <f t="shared" si="22"/>
        <v>199.18555093555094</v>
      </c>
      <c r="F181" s="23">
        <f t="shared" si="22"/>
        <v>199.36590436590436</v>
      </c>
    </row>
    <row r="182" spans="1:6" x14ac:dyDescent="0.2">
      <c r="A182" s="35">
        <f t="shared" si="19"/>
        <v>42</v>
      </c>
      <c r="B182" s="16">
        <f t="shared" ref="B182:B189" si="23">+B82/1924</f>
        <v>202.06548856548858</v>
      </c>
      <c r="C182" s="12"/>
      <c r="D182" s="12"/>
      <c r="E182" s="12"/>
      <c r="F182" s="13"/>
    </row>
    <row r="183" spans="1:6" x14ac:dyDescent="0.2">
      <c r="A183" s="35">
        <f t="shared" si="19"/>
        <v>43</v>
      </c>
      <c r="B183" s="16">
        <f t="shared" si="23"/>
        <v>206.55145530145529</v>
      </c>
      <c r="C183" s="12"/>
      <c r="D183" s="12"/>
      <c r="E183" s="12"/>
      <c r="F183" s="13"/>
    </row>
    <row r="184" spans="1:6" x14ac:dyDescent="0.2">
      <c r="A184" s="35">
        <f t="shared" si="19"/>
        <v>44</v>
      </c>
      <c r="B184" s="16">
        <f t="shared" si="23"/>
        <v>211.16008316008316</v>
      </c>
      <c r="C184" s="12"/>
      <c r="D184" s="12"/>
      <c r="E184" s="12"/>
      <c r="F184" s="13"/>
    </row>
    <row r="185" spans="1:6" x14ac:dyDescent="0.2">
      <c r="A185" s="35">
        <f t="shared" si="19"/>
        <v>45</v>
      </c>
      <c r="B185" s="16">
        <f t="shared" si="23"/>
        <v>215.8960498960499</v>
      </c>
      <c r="C185" s="12"/>
      <c r="D185" s="12"/>
      <c r="E185" s="12"/>
      <c r="F185" s="13"/>
    </row>
    <row r="186" spans="1:6" x14ac:dyDescent="0.2">
      <c r="A186" s="35">
        <f t="shared" si="19"/>
        <v>46</v>
      </c>
      <c r="B186" s="16">
        <f t="shared" si="23"/>
        <v>220.76299376299377</v>
      </c>
      <c r="C186" s="12"/>
      <c r="D186" s="12"/>
      <c r="E186" s="12"/>
      <c r="F186" s="13"/>
    </row>
    <row r="187" spans="1:6" x14ac:dyDescent="0.2">
      <c r="A187" s="35">
        <f t="shared" si="19"/>
        <v>47</v>
      </c>
      <c r="B187" s="16">
        <f t="shared" si="23"/>
        <v>230.90072765072765</v>
      </c>
      <c r="C187" s="12"/>
      <c r="D187" s="12"/>
      <c r="E187" s="12"/>
      <c r="F187" s="13"/>
    </row>
    <row r="188" spans="1:6" x14ac:dyDescent="0.2">
      <c r="A188" s="36">
        <f t="shared" si="19"/>
        <v>48</v>
      </c>
      <c r="B188" s="34">
        <f t="shared" si="23"/>
        <v>246.40904365904365</v>
      </c>
      <c r="C188" s="12"/>
      <c r="D188" s="12"/>
      <c r="E188" s="12"/>
      <c r="F188" s="13"/>
    </row>
    <row r="189" spans="1:6" ht="13.5" thickBot="1" x14ac:dyDescent="0.25">
      <c r="A189" s="37">
        <f t="shared" si="19"/>
        <v>49</v>
      </c>
      <c r="B189" s="24">
        <f t="shared" si="23"/>
        <v>263.59199584199587</v>
      </c>
      <c r="C189" s="7"/>
      <c r="D189" s="7"/>
      <c r="E189" s="7"/>
      <c r="F189" s="8"/>
    </row>
    <row r="190" spans="1:6" ht="13.5" thickTop="1" x14ac:dyDescent="0.2"/>
    <row r="191" spans="1:6" x14ac:dyDescent="0.2">
      <c r="A191" t="s">
        <v>9</v>
      </c>
      <c r="C191" s="156">
        <f>+E$17</f>
        <v>107.49720000000001</v>
      </c>
    </row>
    <row r="193" spans="1:6" ht="13.5" thickBot="1" x14ac:dyDescent="0.25">
      <c r="A193" s="11"/>
    </row>
    <row r="194" spans="1:6" ht="14.25" thickTop="1" thickBot="1" x14ac:dyDescent="0.25">
      <c r="A194" s="86" t="s">
        <v>181</v>
      </c>
      <c r="B194" s="261"/>
      <c r="C194" s="261"/>
      <c r="D194" s="262" t="str">
        <f>F194</f>
        <v>1. jan. 2019</v>
      </c>
      <c r="E194" s="263"/>
      <c r="F194" s="264" t="str">
        <f>+F45</f>
        <v>1. jan. 2019</v>
      </c>
    </row>
    <row r="195" spans="1:6" x14ac:dyDescent="0.2">
      <c r="A195" s="9"/>
      <c r="B195" s="260" t="s">
        <v>20</v>
      </c>
      <c r="C195" s="10"/>
      <c r="D195" s="260"/>
      <c r="E195" s="10"/>
      <c r="F195" s="28"/>
    </row>
    <row r="196" spans="1:6" ht="13.5" thickBot="1" x14ac:dyDescent="0.25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4.25" thickTop="1" thickBot="1" x14ac:dyDescent="0.25"/>
    <row r="198" spans="1:6" ht="14.25" thickTop="1" thickBot="1" x14ac:dyDescent="0.25">
      <c r="A198" s="97" t="s">
        <v>190</v>
      </c>
      <c r="B198" s="119"/>
      <c r="C198" s="120"/>
      <c r="D198" s="121"/>
      <c r="E198" s="120"/>
      <c r="F198" s="122"/>
    </row>
    <row r="199" spans="1:6" x14ac:dyDescent="0.2">
      <c r="A199" s="81" t="s">
        <v>24</v>
      </c>
      <c r="B199" s="117">
        <v>423303</v>
      </c>
      <c r="C199" s="118"/>
      <c r="D199" s="54">
        <f>+B199*$E$17%</f>
        <v>455038.872516</v>
      </c>
      <c r="E199" s="118"/>
      <c r="F199" s="56">
        <f>+D199/12</f>
        <v>37919.906043000003</v>
      </c>
    </row>
    <row r="200" spans="1:6" x14ac:dyDescent="0.2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3.5" thickBot="1" x14ac:dyDescent="0.25">
      <c r="A201" s="92" t="s">
        <v>26</v>
      </c>
      <c r="B201" s="93">
        <v>495782</v>
      </c>
      <c r="C201" s="34"/>
      <c r="D201" s="34">
        <f>+B201*$E$17%</f>
        <v>532951.76810400002</v>
      </c>
      <c r="E201" s="34"/>
      <c r="F201" s="63">
        <f>+D201/12</f>
        <v>44412.647342000004</v>
      </c>
    </row>
    <row r="202" spans="1:6" ht="13.5" thickBot="1" x14ac:dyDescent="0.25">
      <c r="A202" s="123" t="s">
        <v>191</v>
      </c>
      <c r="B202" s="124"/>
      <c r="C202" s="125"/>
      <c r="D202" s="125"/>
      <c r="E202" s="125"/>
      <c r="F202" s="126"/>
    </row>
    <row r="203" spans="1:6" x14ac:dyDescent="0.2">
      <c r="A203" s="81" t="s">
        <v>24</v>
      </c>
      <c r="B203" s="117">
        <v>458908</v>
      </c>
      <c r="C203" s="118"/>
      <c r="D203" s="54">
        <f>+B203*$E$17%</f>
        <v>493313.25057600002</v>
      </c>
      <c r="E203" s="118"/>
      <c r="F203" s="56">
        <f>+D203/12</f>
        <v>41109.437548000002</v>
      </c>
    </row>
    <row r="204" spans="1:6" x14ac:dyDescent="0.2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3.5" thickBot="1" x14ac:dyDescent="0.25">
      <c r="A205" s="101" t="s">
        <v>26</v>
      </c>
      <c r="B205" s="275">
        <v>531387</v>
      </c>
      <c r="C205" s="276"/>
      <c r="D205" s="276">
        <f>+B205*$E$17%</f>
        <v>571226.14616400003</v>
      </c>
      <c r="E205" s="276"/>
      <c r="F205" s="277">
        <f>+D205/12</f>
        <v>47602.178847000003</v>
      </c>
    </row>
    <row r="206" spans="1:6" ht="13.5" thickBot="1" x14ac:dyDescent="0.25">
      <c r="A206" s="100" t="s">
        <v>192</v>
      </c>
      <c r="B206" s="271"/>
      <c r="C206" s="272"/>
      <c r="D206" s="273"/>
      <c r="E206" s="272"/>
      <c r="F206" s="274"/>
    </row>
    <row r="207" spans="1:6" x14ac:dyDescent="0.2">
      <c r="A207" s="81" t="s">
        <v>24</v>
      </c>
      <c r="B207" s="117">
        <v>494513</v>
      </c>
      <c r="C207" s="118"/>
      <c r="D207" s="54">
        <f>+B207*$E$17%</f>
        <v>531587.62863599998</v>
      </c>
      <c r="E207" s="118"/>
      <c r="F207" s="56">
        <f>+D207/12</f>
        <v>44298.969053000001</v>
      </c>
    </row>
    <row r="208" spans="1:6" x14ac:dyDescent="0.2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3.5" thickBot="1" x14ac:dyDescent="0.25">
      <c r="A209" s="241" t="s">
        <v>26</v>
      </c>
      <c r="B209" s="40">
        <v>566992</v>
      </c>
      <c r="C209" s="24"/>
      <c r="D209" s="24">
        <f>+B209*$E$17%</f>
        <v>609500.52422400005</v>
      </c>
      <c r="E209" s="24"/>
      <c r="F209" s="30">
        <f>+D209/12</f>
        <v>50791.710352000002</v>
      </c>
    </row>
    <row r="210" spans="1:6" ht="14.25" thickTop="1" thickBot="1" x14ac:dyDescent="0.25">
      <c r="A210" s="9"/>
      <c r="B210" s="157"/>
      <c r="C210" s="12"/>
      <c r="D210" s="12"/>
      <c r="E210" s="12"/>
      <c r="F210" s="13"/>
    </row>
    <row r="211" spans="1:6" ht="13.5" thickBot="1" x14ac:dyDescent="0.25">
      <c r="A211" s="123" t="s">
        <v>193</v>
      </c>
      <c r="B211" s="124"/>
      <c r="C211" s="125"/>
      <c r="D211" s="278" t="s">
        <v>21</v>
      </c>
      <c r="E211" s="278"/>
      <c r="F211" s="279" t="s">
        <v>22</v>
      </c>
    </row>
    <row r="212" spans="1:6" x14ac:dyDescent="0.2">
      <c r="A212" s="287" t="s">
        <v>194</v>
      </c>
      <c r="B212" s="117">
        <v>370554</v>
      </c>
      <c r="C212" s="118"/>
      <c r="D212" s="54">
        <f>+B212*$E$17%</f>
        <v>398335.17448799999</v>
      </c>
      <c r="E212" s="118"/>
      <c r="F212" s="56">
        <f>+D212/12</f>
        <v>33194.597873999999</v>
      </c>
    </row>
    <row r="213" spans="1:6" ht="13.5" thickBot="1" x14ac:dyDescent="0.25">
      <c r="A213" s="241" t="s">
        <v>195</v>
      </c>
      <c r="B213" s="280">
        <v>396929</v>
      </c>
      <c r="C213" s="24"/>
      <c r="D213" s="24">
        <f>+B213*$E$17%</f>
        <v>426687.56098800001</v>
      </c>
      <c r="E213" s="24"/>
      <c r="F213" s="30">
        <f>+D213/12</f>
        <v>35557.296749000001</v>
      </c>
    </row>
    <row r="214" spans="1:6" ht="13.5" thickTop="1" x14ac:dyDescent="0.2">
      <c r="A214" s="50"/>
      <c r="B214" s="157"/>
      <c r="C214" s="12"/>
      <c r="D214" s="12"/>
      <c r="E214" s="12"/>
      <c r="F214" s="12"/>
    </row>
    <row r="215" spans="1:6" ht="13.5" thickBot="1" x14ac:dyDescent="0.25">
      <c r="A215" s="161"/>
      <c r="B215" s="288"/>
      <c r="C215" s="288"/>
      <c r="D215" s="12"/>
      <c r="E215" s="12"/>
      <c r="F215" s="12"/>
    </row>
    <row r="216" spans="1:6" ht="27" customHeight="1" thickTop="1" thickBot="1" x14ac:dyDescent="0.25">
      <c r="A216" s="284" t="s">
        <v>202</v>
      </c>
      <c r="B216" s="285" t="s">
        <v>109</v>
      </c>
      <c r="C216" s="286" t="str">
        <f>E18</f>
        <v>1. jan. 2019</v>
      </c>
      <c r="D216" s="12"/>
      <c r="E216" s="12"/>
      <c r="F216" s="12"/>
    </row>
    <row r="217" spans="1:6" ht="16.5" customHeight="1" thickBot="1" x14ac:dyDescent="0.25">
      <c r="A217" s="247" t="s">
        <v>116</v>
      </c>
      <c r="B217" s="257">
        <v>124500</v>
      </c>
      <c r="C217" s="203">
        <f>SUM(B217*C293)/100</f>
        <v>133834.014</v>
      </c>
      <c r="D217" s="12"/>
      <c r="E217" s="12"/>
      <c r="F217" s="12"/>
    </row>
    <row r="218" spans="1:6" ht="27" customHeight="1" thickBot="1" x14ac:dyDescent="0.25">
      <c r="A218" s="282" t="s">
        <v>117</v>
      </c>
      <c r="B218" s="40">
        <v>98300</v>
      </c>
      <c r="C218" s="204">
        <f>SUM(B218*C293)/100</f>
        <v>105669.7476</v>
      </c>
      <c r="D218" s="12"/>
      <c r="E218" s="12"/>
      <c r="F218" s="12"/>
    </row>
    <row r="219" spans="1:6" ht="13.5" thickTop="1" x14ac:dyDescent="0.2">
      <c r="A219" s="281"/>
      <c r="B219" s="157"/>
      <c r="C219" s="12"/>
      <c r="D219" s="12"/>
      <c r="E219" s="12"/>
      <c r="F219" s="12"/>
    </row>
    <row r="220" spans="1:6" ht="14.25" customHeight="1" x14ac:dyDescent="0.2">
      <c r="A220" s="50"/>
      <c r="B220" s="157"/>
      <c r="C220" s="12"/>
      <c r="D220" s="12"/>
      <c r="E220" s="12"/>
      <c r="F220" s="12"/>
    </row>
    <row r="221" spans="1:6" x14ac:dyDescent="0.2">
      <c r="A221" s="10"/>
      <c r="D221" s="12"/>
      <c r="E221" s="12"/>
      <c r="F221" s="12"/>
    </row>
    <row r="222" spans="1:6" ht="30" customHeight="1" x14ac:dyDescent="0.2">
      <c r="A222" s="10" t="s">
        <v>9</v>
      </c>
      <c r="B222" s="157"/>
      <c r="C222" s="299">
        <f>+E$17</f>
        <v>107.49720000000001</v>
      </c>
      <c r="D222" s="12"/>
      <c r="E222" s="12"/>
      <c r="F222" s="12"/>
    </row>
    <row r="223" spans="1:6" ht="30" customHeight="1" thickBot="1" x14ac:dyDescent="0.25">
      <c r="A223" s="10"/>
      <c r="B223" s="157"/>
      <c r="C223" s="299"/>
      <c r="D223" s="12"/>
      <c r="E223" s="12"/>
      <c r="F223" s="12"/>
    </row>
    <row r="224" spans="1:6" ht="14.25" thickTop="1" thickBot="1" x14ac:dyDescent="0.25">
      <c r="A224" s="86" t="s">
        <v>92</v>
      </c>
      <c r="B224" s="84"/>
      <c r="C224" s="84"/>
      <c r="D224" s="84"/>
      <c r="E224" s="84"/>
      <c r="F224" s="85"/>
    </row>
    <row r="225" spans="1:6" x14ac:dyDescent="0.2">
      <c r="A225" s="81" t="s">
        <v>32</v>
      </c>
      <c r="B225" s="127">
        <v>279695</v>
      </c>
      <c r="C225" s="118"/>
      <c r="D225" s="54">
        <f>+B225*$E$17%</f>
        <v>300664.29353999998</v>
      </c>
      <c r="E225" s="118"/>
      <c r="F225" s="83">
        <f>+D225/12</f>
        <v>25055.357795</v>
      </c>
    </row>
    <row r="226" spans="1:6" x14ac:dyDescent="0.2">
      <c r="A226" s="22" t="s">
        <v>33</v>
      </c>
      <c r="B226" s="94">
        <v>298044</v>
      </c>
      <c r="C226" s="15"/>
      <c r="D226" s="16">
        <f>+B226*$E$17%</f>
        <v>320388.954768</v>
      </c>
      <c r="E226" s="15"/>
      <c r="F226" s="45">
        <f>+D226/12</f>
        <v>26699.079564</v>
      </c>
    </row>
    <row r="227" spans="1:6" x14ac:dyDescent="0.2">
      <c r="A227" s="22" t="s">
        <v>34</v>
      </c>
      <c r="B227" s="165">
        <v>325699</v>
      </c>
      <c r="C227" s="15"/>
      <c r="D227" s="16">
        <f>+B227*$E$17%</f>
        <v>350117.30542799999</v>
      </c>
      <c r="E227" s="15"/>
      <c r="F227" s="45">
        <f>+D227/12</f>
        <v>29176.442118999999</v>
      </c>
    </row>
    <row r="228" spans="1:6" ht="13.5" thickBot="1" x14ac:dyDescent="0.25">
      <c r="A228" s="241" t="s">
        <v>105</v>
      </c>
      <c r="B228" s="164">
        <v>351388</v>
      </c>
      <c r="C228" s="238"/>
      <c r="D228" s="87">
        <f>+B228*$E$17%</f>
        <v>377732.26113599999</v>
      </c>
      <c r="E228" s="11"/>
      <c r="F228" s="239">
        <f>+D228/12</f>
        <v>31477.688427999998</v>
      </c>
    </row>
    <row r="229" spans="1:6" ht="14.25" thickTop="1" thickBot="1" x14ac:dyDescent="0.25">
      <c r="A229" s="159"/>
      <c r="B229" s="237"/>
      <c r="C229" s="163"/>
      <c r="D229" s="12"/>
      <c r="E229" s="10"/>
      <c r="F229" s="95"/>
    </row>
    <row r="230" spans="1:6" ht="13.5" thickTop="1" x14ac:dyDescent="0.2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3.5" thickBot="1" x14ac:dyDescent="0.25">
      <c r="A231" s="251" t="s">
        <v>177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 x14ac:dyDescent="0.2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 x14ac:dyDescent="0.2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 x14ac:dyDescent="0.2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3.5" thickBot="1" x14ac:dyDescent="0.25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4.25" thickTop="1" thickBot="1" x14ac:dyDescent="0.25">
      <c r="A236" s="159"/>
      <c r="B236" s="159"/>
      <c r="C236" s="166"/>
      <c r="D236" s="166"/>
      <c r="E236" s="166"/>
      <c r="F236" s="166"/>
    </row>
    <row r="237" spans="1:6" ht="14.25" thickTop="1" thickBot="1" x14ac:dyDescent="0.25">
      <c r="A237" s="137" t="s">
        <v>106</v>
      </c>
      <c r="B237" s="84"/>
      <c r="C237" s="169"/>
      <c r="D237" s="169"/>
      <c r="E237" s="169"/>
      <c r="F237" s="170"/>
    </row>
    <row r="238" spans="1:6" x14ac:dyDescent="0.2">
      <c r="A238" s="171" t="s">
        <v>32</v>
      </c>
      <c r="B238" s="152">
        <v>5200</v>
      </c>
      <c r="C238" s="172"/>
      <c r="D238" s="152">
        <f>+B238*$E$17%</f>
        <v>5589.8544000000002</v>
      </c>
      <c r="E238" s="172"/>
      <c r="F238" s="158">
        <f>+D238/12</f>
        <v>465.82120000000003</v>
      </c>
    </row>
    <row r="239" spans="1:6" ht="13.5" thickBot="1" x14ac:dyDescent="0.25">
      <c r="A239" s="167" t="s">
        <v>94</v>
      </c>
      <c r="B239" s="87">
        <v>7900</v>
      </c>
      <c r="C239" s="168"/>
      <c r="D239" s="87">
        <f>+B239*$E$17%</f>
        <v>8492.2788</v>
      </c>
      <c r="E239" s="168"/>
      <c r="F239" s="138">
        <f>+D239/12</f>
        <v>707.68989999999997</v>
      </c>
    </row>
    <row r="240" spans="1:6" ht="14.25" thickTop="1" thickBot="1" x14ac:dyDescent="0.25">
      <c r="A240" s="205"/>
      <c r="B240" s="12"/>
      <c r="C240" s="206"/>
      <c r="D240" s="12"/>
      <c r="E240" s="206"/>
      <c r="F240" s="12"/>
    </row>
    <row r="241" spans="1:6" ht="14.25" thickTop="1" thickBot="1" x14ac:dyDescent="0.25">
      <c r="A241" s="137" t="s">
        <v>184</v>
      </c>
      <c r="B241" s="84"/>
      <c r="C241" s="169"/>
      <c r="D241" s="169"/>
      <c r="E241" s="169"/>
      <c r="F241" s="170"/>
    </row>
    <row r="242" spans="1:6" ht="13.5" thickBot="1" x14ac:dyDescent="0.25">
      <c r="A242" s="243" t="s">
        <v>118</v>
      </c>
      <c r="B242" s="244">
        <v>2800</v>
      </c>
      <c r="C242" s="245"/>
      <c r="D242" s="244">
        <f>+B242*$E$17%</f>
        <v>3009.9216000000001</v>
      </c>
      <c r="E242" s="245"/>
      <c r="F242" s="246">
        <f>+D242/12</f>
        <v>250.82680000000002</v>
      </c>
    </row>
    <row r="243" spans="1:6" ht="14.25" thickTop="1" thickBot="1" x14ac:dyDescent="0.25">
      <c r="A243" s="205"/>
      <c r="B243" s="12"/>
      <c r="C243" s="206"/>
      <c r="D243" s="12"/>
      <c r="E243" s="206"/>
      <c r="F243" s="12"/>
    </row>
    <row r="244" spans="1:6" ht="14.25" thickTop="1" thickBot="1" x14ac:dyDescent="0.25">
      <c r="A244" s="137" t="s">
        <v>183</v>
      </c>
      <c r="B244" s="84"/>
      <c r="C244" s="169"/>
      <c r="D244" s="169"/>
      <c r="E244" s="169"/>
      <c r="F244" s="170"/>
    </row>
    <row r="245" spans="1:6" ht="13.5" thickBot="1" x14ac:dyDescent="0.25">
      <c r="A245" s="243" t="s">
        <v>118</v>
      </c>
      <c r="B245" s="244">
        <v>900</v>
      </c>
      <c r="C245" s="245"/>
      <c r="D245" s="244">
        <f>+B245*$E$17%</f>
        <v>967.47480000000007</v>
      </c>
      <c r="E245" s="245"/>
      <c r="F245" s="246">
        <f>+D245/12</f>
        <v>80.622900000000001</v>
      </c>
    </row>
    <row r="246" spans="1:6" ht="14.25" thickTop="1" thickBot="1" x14ac:dyDescent="0.25">
      <c r="A246" s="242"/>
      <c r="B246" s="7"/>
      <c r="C246" s="168"/>
      <c r="D246" s="7"/>
      <c r="E246" s="168"/>
      <c r="F246" s="7"/>
    </row>
    <row r="247" spans="1:6" ht="14.25" thickTop="1" thickBot="1" x14ac:dyDescent="0.25">
      <c r="A247" s="97" t="s">
        <v>201</v>
      </c>
      <c r="B247" s="84"/>
      <c r="C247" s="84"/>
      <c r="D247" s="84"/>
      <c r="E247" s="84"/>
      <c r="F247" s="85"/>
    </row>
    <row r="248" spans="1:6" ht="13.5" thickBot="1" x14ac:dyDescent="0.25">
      <c r="A248" s="105" t="s">
        <v>118</v>
      </c>
      <c r="B248" s="54">
        <v>18800</v>
      </c>
      <c r="C248" s="118"/>
      <c r="D248" s="54">
        <f>+B248*$E$17%</f>
        <v>20209.473600000001</v>
      </c>
      <c r="E248" s="54"/>
      <c r="F248" s="56">
        <f>+D248/12</f>
        <v>1684.1228000000001</v>
      </c>
    </row>
    <row r="249" spans="1:6" ht="14.25" thickTop="1" thickBot="1" x14ac:dyDescent="0.25">
      <c r="A249" s="159"/>
      <c r="B249" s="159"/>
      <c r="C249" s="159"/>
      <c r="D249" s="159"/>
      <c r="E249" s="159"/>
      <c r="F249" s="159"/>
    </row>
    <row r="250" spans="1:6" ht="14.25" thickTop="1" thickBot="1" x14ac:dyDescent="0.25">
      <c r="A250" s="100" t="s">
        <v>64</v>
      </c>
      <c r="B250" s="84"/>
      <c r="C250" s="84"/>
      <c r="D250" s="84"/>
      <c r="E250" s="84"/>
      <c r="F250" s="85"/>
    </row>
    <row r="251" spans="1:6" x14ac:dyDescent="0.2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 x14ac:dyDescent="0.2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 x14ac:dyDescent="0.2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 x14ac:dyDescent="0.2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 x14ac:dyDescent="0.2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 x14ac:dyDescent="0.2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 x14ac:dyDescent="0.2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3.5" thickBot="1" x14ac:dyDescent="0.25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4.25" thickTop="1" thickBot="1" x14ac:dyDescent="0.25">
      <c r="A259" s="50"/>
      <c r="B259" s="202"/>
      <c r="C259" s="10"/>
      <c r="D259" s="12"/>
      <c r="E259" s="12"/>
      <c r="F259" s="12"/>
    </row>
    <row r="260" spans="1:11" ht="14.25" thickTop="1" thickBot="1" x14ac:dyDescent="0.25">
      <c r="A260" s="173"/>
      <c r="B260" s="221" t="s">
        <v>77</v>
      </c>
      <c r="C260" s="222"/>
      <c r="D260" s="223"/>
      <c r="E260" s="223"/>
      <c r="F260" s="174" t="str">
        <f>+F45</f>
        <v>1. jan. 2019</v>
      </c>
    </row>
    <row r="261" spans="1:11" ht="14.25" thickTop="1" thickBot="1" x14ac:dyDescent="0.25">
      <c r="D261" s="10"/>
      <c r="E261" s="95"/>
      <c r="F261" s="95"/>
    </row>
    <row r="262" spans="1:11" ht="14.25" thickTop="1" thickBot="1" x14ac:dyDescent="0.25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jan. 2019</v>
      </c>
      <c r="F262" s="135" t="s">
        <v>42</v>
      </c>
    </row>
    <row r="263" spans="1:11" x14ac:dyDescent="0.2">
      <c r="A263" s="108" t="s">
        <v>39</v>
      </c>
      <c r="B263" s="131"/>
      <c r="C263" s="148">
        <v>1</v>
      </c>
      <c r="D263" s="82">
        <v>98.3</v>
      </c>
      <c r="E263" s="132">
        <f>+D263*$E$17%</f>
        <v>105.66974759999999</v>
      </c>
      <c r="F263" s="83">
        <f>+C263*E263</f>
        <v>105.66974759999999</v>
      </c>
      <c r="G263" s="10"/>
    </row>
    <row r="264" spans="1:11" x14ac:dyDescent="0.2">
      <c r="A264" s="41" t="s">
        <v>40</v>
      </c>
      <c r="B264" s="42"/>
      <c r="C264" s="149">
        <v>1</v>
      </c>
      <c r="D264" s="44">
        <v>131.07</v>
      </c>
      <c r="E264" s="106">
        <f>+D264*$E$17%</f>
        <v>140.89658004</v>
      </c>
      <c r="F264" s="45">
        <f>+C264*E264</f>
        <v>140.89658004</v>
      </c>
    </row>
    <row r="265" spans="1:11" ht="13.5" thickBot="1" x14ac:dyDescent="0.25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176.11266276000001</v>
      </c>
      <c r="F265" s="49">
        <f>+C265*E265</f>
        <v>176.11266276000001</v>
      </c>
    </row>
    <row r="266" spans="1:11" ht="14.25" thickTop="1" thickBot="1" x14ac:dyDescent="0.25">
      <c r="A266" s="11"/>
      <c r="B266" s="10"/>
      <c r="C266" s="10"/>
      <c r="D266" s="10"/>
      <c r="E266" s="95"/>
      <c r="F266" s="95"/>
    </row>
    <row r="267" spans="1:11" ht="14.25" thickTop="1" thickBot="1" x14ac:dyDescent="0.25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 x14ac:dyDescent="0.2">
      <c r="A268" s="302"/>
      <c r="B268" s="128"/>
      <c r="C268" s="303" t="s">
        <v>95</v>
      </c>
      <c r="D268" s="304"/>
      <c r="E268" s="303" t="s">
        <v>96</v>
      </c>
      <c r="F268" s="305"/>
      <c r="H268" s="153"/>
      <c r="I268" s="153"/>
      <c r="J268" s="153"/>
      <c r="K268" s="153"/>
    </row>
    <row r="269" spans="1:11" ht="13.5" thickBot="1" x14ac:dyDescent="0.25">
      <c r="A269" s="136" t="s">
        <v>36</v>
      </c>
      <c r="B269" s="131"/>
      <c r="C269" s="176" t="s">
        <v>104</v>
      </c>
      <c r="D269" s="178" t="str">
        <f>+F45</f>
        <v>1. jan. 2019</v>
      </c>
      <c r="E269" s="176" t="s">
        <v>104</v>
      </c>
      <c r="F269" s="181" t="str">
        <f>+F45</f>
        <v>1. jan. 2019</v>
      </c>
      <c r="H269" s="153"/>
      <c r="I269" s="153"/>
      <c r="J269" s="153"/>
      <c r="K269" s="153"/>
    </row>
    <row r="270" spans="1:11" x14ac:dyDescent="0.2">
      <c r="A270" s="41" t="s">
        <v>24</v>
      </c>
      <c r="B270" s="43"/>
      <c r="C270" s="54">
        <v>236</v>
      </c>
      <c r="D270" s="57">
        <f>+C270*$E$17%</f>
        <v>253.69339200000002</v>
      </c>
      <c r="E270" s="179">
        <v>170</v>
      </c>
      <c r="F270" s="158">
        <f>+E270*$E$17%</f>
        <v>182.74524</v>
      </c>
      <c r="H270" s="153"/>
      <c r="I270" s="153"/>
      <c r="J270" s="153"/>
      <c r="K270" s="153"/>
    </row>
    <row r="271" spans="1:11" x14ac:dyDescent="0.2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 x14ac:dyDescent="0.2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 x14ac:dyDescent="0.2">
      <c r="A273" s="41" t="s">
        <v>25</v>
      </c>
      <c r="B273" s="43"/>
      <c r="C273" s="16">
        <v>334</v>
      </c>
      <c r="D273" s="58">
        <f>+C273*$E$17%</f>
        <v>359.04064800000003</v>
      </c>
      <c r="E273" s="180">
        <v>269</v>
      </c>
      <c r="F273" s="23">
        <f>+E273*$E$17%</f>
        <v>289.16746799999999</v>
      </c>
    </row>
    <row r="274" spans="1:7" ht="13.5" customHeight="1" x14ac:dyDescent="0.2">
      <c r="A274" s="60" t="s">
        <v>37</v>
      </c>
      <c r="B274" s="55"/>
      <c r="C274" s="10"/>
      <c r="D274" s="177"/>
      <c r="E274" s="44"/>
      <c r="F274" s="28"/>
    </row>
    <row r="275" spans="1:7" ht="15" customHeight="1" x14ac:dyDescent="0.2">
      <c r="A275" s="41" t="s">
        <v>24</v>
      </c>
      <c r="B275" s="43"/>
      <c r="C275" s="16">
        <v>203</v>
      </c>
      <c r="D275" s="58">
        <f>+C275*$E$17%</f>
        <v>218.21931600000002</v>
      </c>
      <c r="E275" s="180">
        <v>138</v>
      </c>
      <c r="F275" s="23">
        <f>+E275*$E$17%</f>
        <v>148.346136</v>
      </c>
    </row>
    <row r="276" spans="1:7" x14ac:dyDescent="0.2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 x14ac:dyDescent="0.2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3.5" thickBot="1" x14ac:dyDescent="0.25">
      <c r="A278" s="31" t="s">
        <v>25</v>
      </c>
      <c r="B278" s="47"/>
      <c r="C278" s="24">
        <v>334</v>
      </c>
      <c r="D278" s="59">
        <f>+C278*$E$17%</f>
        <v>359.04064800000003</v>
      </c>
      <c r="E278" s="182">
        <v>269</v>
      </c>
      <c r="F278" s="30">
        <f>+E278*$E$17%</f>
        <v>289.16746799999999</v>
      </c>
    </row>
    <row r="279" spans="1:7" ht="14.25" thickTop="1" thickBot="1" x14ac:dyDescent="0.25"/>
    <row r="280" spans="1:7" ht="14.25" thickTop="1" thickBot="1" x14ac:dyDescent="0.25">
      <c r="A280" s="86" t="s">
        <v>182</v>
      </c>
      <c r="B280" s="84"/>
      <c r="C280" s="84"/>
      <c r="D280" s="84"/>
      <c r="E280" s="133" t="s">
        <v>104</v>
      </c>
      <c r="F280" s="135" t="str">
        <f>+F45</f>
        <v>1. jan. 2019</v>
      </c>
    </row>
    <row r="281" spans="1:7" x14ac:dyDescent="0.2">
      <c r="A281" s="108" t="s">
        <v>27</v>
      </c>
      <c r="B281" s="131"/>
      <c r="C281" s="131"/>
      <c r="D281" s="128"/>
      <c r="E281" s="82">
        <v>22.32</v>
      </c>
      <c r="F281" s="83">
        <f>+E281*$E$17%</f>
        <v>23.99337504</v>
      </c>
    </row>
    <row r="282" spans="1:7" x14ac:dyDescent="0.2">
      <c r="A282" s="41" t="s">
        <v>28</v>
      </c>
      <c r="B282" s="42"/>
      <c r="C282" s="42"/>
      <c r="D282" s="43"/>
      <c r="E282" s="44">
        <v>39.92</v>
      </c>
      <c r="F282" s="45">
        <f>+E282*$E$17%</f>
        <v>42.912882240000002</v>
      </c>
    </row>
    <row r="283" spans="1:7" x14ac:dyDescent="0.2">
      <c r="A283" s="41" t="s">
        <v>29</v>
      </c>
      <c r="B283" s="42"/>
      <c r="C283" s="42"/>
      <c r="D283" s="43"/>
      <c r="E283" s="44">
        <v>39.92</v>
      </c>
      <c r="F283" s="45">
        <f>+E283*$E$17%</f>
        <v>42.912882240000002</v>
      </c>
    </row>
    <row r="284" spans="1:7" x14ac:dyDescent="0.2">
      <c r="A284" s="41" t="s">
        <v>30</v>
      </c>
      <c r="B284" s="42"/>
      <c r="C284" s="42"/>
      <c r="D284" s="43"/>
      <c r="E284" s="44">
        <v>6.59</v>
      </c>
      <c r="F284" s="45">
        <f>+E284*$E$17%</f>
        <v>7.0840654800000005</v>
      </c>
    </row>
    <row r="285" spans="1:7" ht="13.5" thickBot="1" x14ac:dyDescent="0.25">
      <c r="A285" s="31" t="s">
        <v>31</v>
      </c>
      <c r="B285" s="46"/>
      <c r="C285" s="46"/>
      <c r="D285" s="47"/>
      <c r="E285" s="48">
        <v>14.81</v>
      </c>
      <c r="F285" s="49">
        <f>+E285*$E$17%</f>
        <v>15.920335320000001</v>
      </c>
    </row>
    <row r="286" spans="1:7" ht="14.25" thickTop="1" thickBot="1" x14ac:dyDescent="0.25">
      <c r="A286" s="10"/>
      <c r="B286" s="10"/>
      <c r="C286" s="10"/>
      <c r="D286" s="10"/>
      <c r="E286" s="95"/>
      <c r="F286" s="95"/>
    </row>
    <row r="287" spans="1:7" ht="27" thickTop="1" thickBot="1" x14ac:dyDescent="0.25">
      <c r="A287" s="268" t="s">
        <v>110</v>
      </c>
      <c r="B287" s="269"/>
      <c r="C287" s="270"/>
      <c r="D287" s="9"/>
      <c r="E287" s="95"/>
      <c r="F287" s="95"/>
      <c r="G287" s="10"/>
    </row>
    <row r="288" spans="1:7" ht="13.5" thickTop="1" x14ac:dyDescent="0.2">
      <c r="A288" s="248"/>
      <c r="B288" s="255" t="s">
        <v>114</v>
      </c>
      <c r="C288" s="256" t="str">
        <f>E18</f>
        <v>1. jan. 2019</v>
      </c>
      <c r="D288" s="10"/>
      <c r="E288" s="95"/>
      <c r="F288" s="95"/>
    </row>
    <row r="289" spans="1:6" x14ac:dyDescent="0.2">
      <c r="A289" s="249" t="s">
        <v>111</v>
      </c>
      <c r="B289" s="252">
        <v>6000</v>
      </c>
      <c r="C289" s="253">
        <f>SUM(B289*C293)/100</f>
        <v>6449.8320000000003</v>
      </c>
      <c r="D289" s="9"/>
      <c r="E289" s="95"/>
      <c r="F289" s="95"/>
    </row>
    <row r="290" spans="1:6" x14ac:dyDescent="0.2">
      <c r="A290" s="249" t="s">
        <v>112</v>
      </c>
      <c r="B290" s="252">
        <v>7600</v>
      </c>
      <c r="C290" s="253">
        <f>SUM(B290*C293)/100</f>
        <v>8169.7872000000007</v>
      </c>
      <c r="D290" s="9"/>
      <c r="E290" s="95"/>
      <c r="F290" s="95"/>
    </row>
    <row r="291" spans="1:6" ht="13.5" thickBot="1" x14ac:dyDescent="0.25">
      <c r="A291" s="241" t="s">
        <v>113</v>
      </c>
      <c r="B291" s="259">
        <v>9000</v>
      </c>
      <c r="C291" s="254">
        <f>SUM(B291*C293)/100</f>
        <v>9674.7479999999996</v>
      </c>
      <c r="D291" s="9"/>
    </row>
    <row r="292" spans="1:6" ht="13.5" thickTop="1" x14ac:dyDescent="0.2">
      <c r="A292" s="10"/>
      <c r="B292" s="258"/>
      <c r="C292" s="258"/>
      <c r="D292" s="10"/>
    </row>
    <row r="293" spans="1:6" ht="14.25" customHeight="1" x14ac:dyDescent="0.2">
      <c r="A293" t="s">
        <v>9</v>
      </c>
      <c r="B293" s="10"/>
      <c r="C293" s="156">
        <f>+E$17</f>
        <v>107.49720000000001</v>
      </c>
    </row>
    <row r="294" spans="1:6" ht="19.5" x14ac:dyDescent="0.35">
      <c r="A294" s="104"/>
    </row>
    <row r="295" spans="1:6" ht="13.5" thickBot="1" x14ac:dyDescent="0.25"/>
    <row r="296" spans="1:6" ht="13.5" thickTop="1" x14ac:dyDescent="0.2">
      <c r="A296" s="283" t="s">
        <v>62</v>
      </c>
      <c r="B296" s="266"/>
      <c r="C296" s="266"/>
      <c r="D296" s="266"/>
      <c r="E296" s="267"/>
      <c r="F296" s="220" t="str">
        <f>+F45</f>
        <v>1. jan. 2019</v>
      </c>
    </row>
    <row r="297" spans="1:6" x14ac:dyDescent="0.2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 x14ac:dyDescent="0.25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 x14ac:dyDescent="0.2">
      <c r="A299" s="35">
        <v>29</v>
      </c>
      <c r="B299" s="233">
        <f t="shared" ref="B299:B319" si="26">+AK34/12</f>
        <v>1444.9624999999999</v>
      </c>
      <c r="C299" s="233">
        <f t="shared" ref="C299:C319" si="27">+AL34/12</f>
        <v>2889.9241666666662</v>
      </c>
      <c r="D299" s="233">
        <f t="shared" ref="D299:D319" si="28">+(AK34+AL34)/12</f>
        <v>4334.8866666666663</v>
      </c>
      <c r="F299" s="23">
        <f t="shared" ref="F299:F319" si="29">ROUND(AG34*$E$17%*15%,0)/12</f>
        <v>3758.5833333333335</v>
      </c>
    </row>
    <row r="300" spans="1:6" ht="15" customHeight="1" x14ac:dyDescent="0.2">
      <c r="A300" s="35">
        <f t="shared" ref="A300:A319" si="30">+A299+1</f>
        <v>30</v>
      </c>
      <c r="B300" s="233">
        <f t="shared" si="26"/>
        <v>1472.4958333333334</v>
      </c>
      <c r="C300" s="233">
        <f t="shared" si="27"/>
        <v>2944.9925000000003</v>
      </c>
      <c r="D300" s="233">
        <f t="shared" si="28"/>
        <v>4417.4883333333337</v>
      </c>
      <c r="F300" s="23">
        <f t="shared" si="29"/>
        <v>3830.1666666666665</v>
      </c>
    </row>
    <row r="301" spans="1:6" ht="15.75" customHeight="1" x14ac:dyDescent="0.2">
      <c r="A301" s="35">
        <f>+A300+1</f>
        <v>31</v>
      </c>
      <c r="B301" s="233">
        <f t="shared" si="26"/>
        <v>1500.7433333333331</v>
      </c>
      <c r="C301" s="233">
        <f t="shared" si="27"/>
        <v>3001.4858333333336</v>
      </c>
      <c r="D301" s="233">
        <f t="shared" si="28"/>
        <v>4502.229166666667</v>
      </c>
      <c r="F301" s="23">
        <f t="shared" si="29"/>
        <v>3903.6666666666665</v>
      </c>
    </row>
    <row r="302" spans="1:6" x14ac:dyDescent="0.2">
      <c r="A302" s="35">
        <f t="shared" si="30"/>
        <v>32</v>
      </c>
      <c r="B302" s="233">
        <f t="shared" si="26"/>
        <v>1529.7391666666665</v>
      </c>
      <c r="C302" s="233">
        <f t="shared" si="27"/>
        <v>3059.4775000000004</v>
      </c>
      <c r="D302" s="233">
        <f t="shared" si="28"/>
        <v>4589.2166666666672</v>
      </c>
      <c r="F302" s="23">
        <f t="shared" si="29"/>
        <v>3979.0833333333335</v>
      </c>
    </row>
    <row r="303" spans="1:6" x14ac:dyDescent="0.2">
      <c r="A303" s="35">
        <f t="shared" si="30"/>
        <v>33</v>
      </c>
      <c r="B303" s="233">
        <f t="shared" si="26"/>
        <v>1559.4683333333332</v>
      </c>
      <c r="C303" s="233">
        <f t="shared" si="27"/>
        <v>3118.9366666666665</v>
      </c>
      <c r="D303" s="233">
        <f t="shared" si="28"/>
        <v>4678.4049999999997</v>
      </c>
      <c r="F303" s="23">
        <f t="shared" si="29"/>
        <v>4056.4166666666665</v>
      </c>
    </row>
    <row r="304" spans="1:6" x14ac:dyDescent="0.2">
      <c r="A304" s="35">
        <f t="shared" si="30"/>
        <v>34</v>
      </c>
      <c r="B304" s="233">
        <f t="shared" si="26"/>
        <v>1589.9933333333331</v>
      </c>
      <c r="C304" s="233">
        <f t="shared" si="27"/>
        <v>3179.9866666666662</v>
      </c>
      <c r="D304" s="233">
        <f t="shared" si="28"/>
        <v>4769.9799999999996</v>
      </c>
      <c r="F304" s="23">
        <f t="shared" si="29"/>
        <v>4135.833333333333</v>
      </c>
    </row>
    <row r="305" spans="1:6" x14ac:dyDescent="0.2">
      <c r="A305" s="35">
        <f t="shared" si="30"/>
        <v>35</v>
      </c>
      <c r="B305" s="233">
        <f t="shared" si="26"/>
        <v>1621.3191666666669</v>
      </c>
      <c r="C305" s="233">
        <f t="shared" si="27"/>
        <v>3242.6375000000003</v>
      </c>
      <c r="D305" s="233">
        <f t="shared" si="28"/>
        <v>4863.9566666666669</v>
      </c>
      <c r="F305" s="23">
        <f t="shared" si="29"/>
        <v>4217.333333333333</v>
      </c>
    </row>
    <row r="306" spans="1:6" x14ac:dyDescent="0.2">
      <c r="A306" s="35">
        <f t="shared" si="30"/>
        <v>36</v>
      </c>
      <c r="B306" s="233">
        <f t="shared" si="26"/>
        <v>1653.45</v>
      </c>
      <c r="C306" s="233">
        <f t="shared" si="27"/>
        <v>3306.9008333333331</v>
      </c>
      <c r="D306" s="233">
        <f t="shared" si="28"/>
        <v>4960.350833333333</v>
      </c>
      <c r="F306" s="23">
        <f t="shared" si="29"/>
        <v>4300.916666666667</v>
      </c>
    </row>
    <row r="307" spans="1:6" x14ac:dyDescent="0.2">
      <c r="A307" s="35">
        <f t="shared" si="30"/>
        <v>37</v>
      </c>
      <c r="B307" s="233">
        <f t="shared" si="26"/>
        <v>1686.4241666666667</v>
      </c>
      <c r="C307" s="233">
        <f t="shared" si="27"/>
        <v>3372.8474999999999</v>
      </c>
      <c r="D307" s="233">
        <f t="shared" si="28"/>
        <v>5059.2716666666665</v>
      </c>
      <c r="F307" s="23">
        <f t="shared" si="29"/>
        <v>4386.666666666667</v>
      </c>
    </row>
    <row r="308" spans="1:6" x14ac:dyDescent="0.2">
      <c r="A308" s="35">
        <f t="shared" si="30"/>
        <v>38</v>
      </c>
      <c r="B308" s="233">
        <f t="shared" si="26"/>
        <v>1720.89</v>
      </c>
      <c r="C308" s="233">
        <f t="shared" si="27"/>
        <v>3441.7808333333337</v>
      </c>
      <c r="D308" s="233">
        <f t="shared" si="28"/>
        <v>5162.6708333333336</v>
      </c>
      <c r="F308" s="23">
        <f t="shared" si="29"/>
        <v>4476.333333333333</v>
      </c>
    </row>
    <row r="309" spans="1:6" x14ac:dyDescent="0.2">
      <c r="A309" s="35">
        <f t="shared" si="30"/>
        <v>39</v>
      </c>
      <c r="B309" s="233">
        <f t="shared" si="26"/>
        <v>1756.3333333333333</v>
      </c>
      <c r="C309" s="233">
        <f t="shared" si="27"/>
        <v>3512.6666666666665</v>
      </c>
      <c r="D309" s="233">
        <f t="shared" si="28"/>
        <v>5269</v>
      </c>
      <c r="F309" s="23">
        <f t="shared" si="29"/>
        <v>4568.5</v>
      </c>
    </row>
    <row r="310" spans="1:6" x14ac:dyDescent="0.2">
      <c r="A310" s="35">
        <f t="shared" si="30"/>
        <v>40</v>
      </c>
      <c r="B310" s="233">
        <f t="shared" si="26"/>
        <v>1792.6899999999998</v>
      </c>
      <c r="C310" s="233">
        <f t="shared" si="27"/>
        <v>3585.3808333333332</v>
      </c>
      <c r="D310" s="233">
        <f t="shared" si="28"/>
        <v>5378.0708333333332</v>
      </c>
      <c r="F310" s="23">
        <f t="shared" si="29"/>
        <v>4663.083333333333</v>
      </c>
    </row>
    <row r="311" spans="1:6" x14ac:dyDescent="0.2">
      <c r="A311" s="35">
        <f t="shared" si="30"/>
        <v>41</v>
      </c>
      <c r="B311" s="233">
        <f t="shared" si="26"/>
        <v>1829.9983333333332</v>
      </c>
      <c r="C311" s="233">
        <f t="shared" si="27"/>
        <v>3659.9958333333329</v>
      </c>
      <c r="D311" s="233">
        <f t="shared" si="28"/>
        <v>5489.9941666666664</v>
      </c>
      <c r="F311" s="23">
        <f t="shared" si="29"/>
        <v>4760.083333333333</v>
      </c>
    </row>
    <row r="312" spans="1:6" x14ac:dyDescent="0.2">
      <c r="A312" s="35">
        <f t="shared" si="30"/>
        <v>42</v>
      </c>
      <c r="B312" s="233">
        <f t="shared" si="26"/>
        <v>1868.2716666666665</v>
      </c>
      <c r="C312" s="233">
        <f t="shared" si="27"/>
        <v>3736.5433333333331</v>
      </c>
      <c r="D312" s="233">
        <f t="shared" si="28"/>
        <v>5604.8149999999996</v>
      </c>
      <c r="F312" s="229">
        <f t="shared" si="29"/>
        <v>4859.666666666667</v>
      </c>
    </row>
    <row r="313" spans="1:6" x14ac:dyDescent="0.2">
      <c r="A313" s="35">
        <f t="shared" si="30"/>
        <v>43</v>
      </c>
      <c r="B313" s="233">
        <f t="shared" si="26"/>
        <v>1909.7483333333332</v>
      </c>
      <c r="C313" s="233">
        <f t="shared" si="27"/>
        <v>3819.4966666666664</v>
      </c>
      <c r="D313" s="233">
        <f t="shared" si="28"/>
        <v>5729.2449999999999</v>
      </c>
      <c r="F313" s="229">
        <f t="shared" si="29"/>
        <v>4967.583333333333</v>
      </c>
    </row>
    <row r="314" spans="1:6" x14ac:dyDescent="0.2">
      <c r="A314" s="35">
        <f t="shared" si="30"/>
        <v>44</v>
      </c>
      <c r="B314" s="233">
        <f t="shared" si="26"/>
        <v>1952.3666666666668</v>
      </c>
      <c r="C314" s="233">
        <f t="shared" si="27"/>
        <v>3904.7325000000001</v>
      </c>
      <c r="D314" s="233">
        <f t="shared" si="28"/>
        <v>5857.0991666666669</v>
      </c>
      <c r="F314" s="23">
        <f t="shared" si="29"/>
        <v>5078.416666666667</v>
      </c>
    </row>
    <row r="315" spans="1:6" x14ac:dyDescent="0.2">
      <c r="A315" s="35">
        <f t="shared" si="30"/>
        <v>45</v>
      </c>
      <c r="B315" s="233">
        <f t="shared" si="26"/>
        <v>1996.1516666666666</v>
      </c>
      <c r="C315" s="233">
        <f t="shared" si="27"/>
        <v>3992.3041666666668</v>
      </c>
      <c r="D315" s="233">
        <f t="shared" si="28"/>
        <v>5988.4558333333334</v>
      </c>
      <c r="F315" s="23">
        <f t="shared" si="29"/>
        <v>5192.333333333333</v>
      </c>
    </row>
    <row r="316" spans="1:6" x14ac:dyDescent="0.2">
      <c r="A316" s="35">
        <f t="shared" si="30"/>
        <v>46</v>
      </c>
      <c r="B316" s="233">
        <f t="shared" si="26"/>
        <v>2041.1516666666666</v>
      </c>
      <c r="C316" s="233">
        <f t="shared" si="27"/>
        <v>4082.3033333333333</v>
      </c>
      <c r="D316" s="233">
        <f t="shared" si="28"/>
        <v>6123.454999999999</v>
      </c>
      <c r="F316" s="23">
        <f t="shared" si="29"/>
        <v>5309.333333333333</v>
      </c>
    </row>
    <row r="317" spans="1:6" x14ac:dyDescent="0.2">
      <c r="A317" s="35">
        <f t="shared" si="30"/>
        <v>47</v>
      </c>
      <c r="B317" s="233">
        <f t="shared" si="26"/>
        <v>2134.8808333333332</v>
      </c>
      <c r="C317" s="233">
        <f t="shared" si="27"/>
        <v>4269.7608333333328</v>
      </c>
      <c r="D317" s="233">
        <f t="shared" si="28"/>
        <v>6404.6416666666664</v>
      </c>
      <c r="F317" s="23">
        <f t="shared" si="29"/>
        <v>5553.166666666667</v>
      </c>
    </row>
    <row r="318" spans="1:6" x14ac:dyDescent="0.2">
      <c r="A318" s="36">
        <f t="shared" si="30"/>
        <v>48</v>
      </c>
      <c r="B318" s="234">
        <f t="shared" si="26"/>
        <v>2278.2683333333334</v>
      </c>
      <c r="C318" s="233">
        <f t="shared" si="27"/>
        <v>4556.5374999999995</v>
      </c>
      <c r="D318" s="233">
        <f t="shared" si="28"/>
        <v>6834.8058333333329</v>
      </c>
      <c r="F318" s="229">
        <f t="shared" si="29"/>
        <v>5926.166666666667</v>
      </c>
    </row>
    <row r="319" spans="1:6" ht="13.5" thickBot="1" x14ac:dyDescent="0.25">
      <c r="A319" s="37">
        <f t="shared" si="30"/>
        <v>49</v>
      </c>
      <c r="B319" s="235">
        <f t="shared" si="26"/>
        <v>2437.1441666666665</v>
      </c>
      <c r="C319" s="235">
        <f t="shared" si="27"/>
        <v>4874.288333333333</v>
      </c>
      <c r="D319" s="235">
        <f t="shared" si="28"/>
        <v>7311.4324999999999</v>
      </c>
      <c r="E319" s="87"/>
      <c r="F319" s="236">
        <f t="shared" si="29"/>
        <v>6339.416666666667</v>
      </c>
    </row>
    <row r="320" spans="1:6" ht="14.25" thickTop="1" thickBot="1" x14ac:dyDescent="0.25">
      <c r="A320" s="201"/>
      <c r="B320" s="12"/>
      <c r="C320" s="12"/>
      <c r="D320" s="12"/>
      <c r="E320" s="12"/>
      <c r="F320" s="12"/>
    </row>
    <row r="321" spans="1:6" ht="14.25" thickTop="1" thickBot="1" x14ac:dyDescent="0.25">
      <c r="A321" s="86" t="s">
        <v>203</v>
      </c>
      <c r="B321" s="84"/>
      <c r="C321" s="84"/>
      <c r="D321" s="85"/>
      <c r="F321" t="s">
        <v>49</v>
      </c>
    </row>
    <row r="322" spans="1:6" ht="13.5" thickBot="1" x14ac:dyDescent="0.25">
      <c r="A322" s="292"/>
      <c r="B322" s="98"/>
      <c r="C322" s="98"/>
      <c r="D322" s="99"/>
    </row>
    <row r="323" spans="1:6" ht="13.5" thickBot="1" x14ac:dyDescent="0.25">
      <c r="A323" s="292"/>
      <c r="B323" s="290" t="s">
        <v>200</v>
      </c>
      <c r="C323" s="290" t="s">
        <v>17</v>
      </c>
      <c r="D323" s="291" t="s">
        <v>42</v>
      </c>
    </row>
    <row r="324" spans="1:6" ht="13.5" thickBot="1" x14ac:dyDescent="0.25">
      <c r="A324" s="100" t="s">
        <v>197</v>
      </c>
      <c r="B324" s="98"/>
      <c r="C324" s="98"/>
      <c r="D324" s="99"/>
    </row>
    <row r="325" spans="1:6" x14ac:dyDescent="0.2">
      <c r="A325" s="81" t="s">
        <v>24</v>
      </c>
      <c r="B325" s="82">
        <f>+F199*17.3%/3</f>
        <v>2186.7145818130002</v>
      </c>
      <c r="C325" s="82">
        <f>+F199*17.3%*2/3</f>
        <v>4373.4291636260004</v>
      </c>
      <c r="D325" s="83">
        <f>+F199*17.3%</f>
        <v>6560.1437454390007</v>
      </c>
    </row>
    <row r="326" spans="1:6" x14ac:dyDescent="0.2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3.5" thickBot="1" x14ac:dyDescent="0.25">
      <c r="A327" s="101" t="s">
        <v>26</v>
      </c>
      <c r="B327" s="102">
        <f>+F201*17.3%/3</f>
        <v>2561.1293300553339</v>
      </c>
      <c r="C327" s="102">
        <f>+F201*17.3%*2/3</f>
        <v>5122.2586601106677</v>
      </c>
      <c r="D327" s="103">
        <f>+F201*17.3%</f>
        <v>7683.3879901660011</v>
      </c>
    </row>
    <row r="328" spans="1:6" ht="13.5" thickBot="1" x14ac:dyDescent="0.25">
      <c r="A328" s="100" t="s">
        <v>198</v>
      </c>
      <c r="B328" s="98"/>
      <c r="C328" s="98"/>
      <c r="D328" s="99"/>
    </row>
    <row r="329" spans="1:6" x14ac:dyDescent="0.2">
      <c r="A329" s="22" t="s">
        <v>24</v>
      </c>
      <c r="B329" s="82">
        <f>+F203*17.3%/3</f>
        <v>2370.644231934667</v>
      </c>
      <c r="C329" s="82">
        <f>+F203*17.3%*2/3</f>
        <v>4741.288463869334</v>
      </c>
      <c r="D329" s="83">
        <f>+F203*17.3%</f>
        <v>7111.932695804001</v>
      </c>
    </row>
    <row r="330" spans="1:6" x14ac:dyDescent="0.2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3.5" thickBot="1" x14ac:dyDescent="0.25">
      <c r="A331" s="31" t="s">
        <v>26</v>
      </c>
      <c r="B331" s="48">
        <f>+F205*17.3%/3</f>
        <v>2745.0589801770002</v>
      </c>
      <c r="C331" s="48">
        <f>+F205*17.3%*2/3</f>
        <v>5490.1179603540004</v>
      </c>
      <c r="D331" s="49">
        <f>+F205*17.3%</f>
        <v>8235.1769405310006</v>
      </c>
    </row>
    <row r="332" spans="1:6" ht="14.25" thickTop="1" thickBot="1" x14ac:dyDescent="0.25">
      <c r="A332" s="97" t="s">
        <v>199</v>
      </c>
      <c r="B332" s="84"/>
      <c r="C332" s="84"/>
      <c r="D332" s="85"/>
    </row>
    <row r="333" spans="1:6" x14ac:dyDescent="0.2">
      <c r="A333" s="81" t="s">
        <v>24</v>
      </c>
      <c r="B333" s="82">
        <f>+F207*17.3%/3</f>
        <v>2554.5738820563333</v>
      </c>
      <c r="C333" s="82">
        <f>+F207*17.3%*2/3</f>
        <v>5109.1477641126667</v>
      </c>
      <c r="D333" s="83">
        <f>+F207*17.3%</f>
        <v>7663.7216461690005</v>
      </c>
    </row>
    <row r="334" spans="1:6" x14ac:dyDescent="0.2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3.5" thickBot="1" x14ac:dyDescent="0.25">
      <c r="A335" s="241" t="s">
        <v>26</v>
      </c>
      <c r="B335" s="48">
        <f>+F209*17.3%/3</f>
        <v>2928.988630298667</v>
      </c>
      <c r="C335" s="48">
        <f>+F209*17.3%*2/3</f>
        <v>5857.977260597334</v>
      </c>
      <c r="D335" s="49">
        <f>+F209*17.3%</f>
        <v>8786.9658908960009</v>
      </c>
    </row>
    <row r="336" spans="1:6" ht="14.25" thickTop="1" thickBot="1" x14ac:dyDescent="0.25">
      <c r="A336" s="9"/>
      <c r="B336" s="95"/>
      <c r="C336" s="95"/>
      <c r="D336" s="289"/>
    </row>
    <row r="337" spans="1:6" ht="14.25" thickTop="1" thickBot="1" x14ac:dyDescent="0.25">
      <c r="A337" s="97" t="s">
        <v>196</v>
      </c>
      <c r="B337" s="84"/>
      <c r="C337" s="84"/>
      <c r="D337" s="85"/>
    </row>
    <row r="338" spans="1:6" x14ac:dyDescent="0.2">
      <c r="A338" s="22" t="s">
        <v>194</v>
      </c>
      <c r="B338" s="82">
        <f>+F212*17.3%/3</f>
        <v>1914.2218107340002</v>
      </c>
      <c r="C338" s="82">
        <f>+F212*17.3%*2/3</f>
        <v>3828.4436214680004</v>
      </c>
      <c r="D338" s="83">
        <f>+F212*17.3%</f>
        <v>5742.6654322020004</v>
      </c>
    </row>
    <row r="339" spans="1:6" ht="13.5" thickBot="1" x14ac:dyDescent="0.25">
      <c r="A339" s="31" t="s">
        <v>195</v>
      </c>
      <c r="B339" s="48">
        <f>+F213*17.3%/3</f>
        <v>2050.4707791923333</v>
      </c>
      <c r="C339" s="48">
        <f>+F213*17.3%*2/3</f>
        <v>4100.9415583846667</v>
      </c>
      <c r="D339" s="49">
        <f>+F213*17.3%</f>
        <v>6151.4123375770005</v>
      </c>
    </row>
    <row r="340" spans="1:6" ht="13.5" thickTop="1" x14ac:dyDescent="0.2">
      <c r="A340" s="10"/>
      <c r="B340" s="95"/>
      <c r="C340" s="95"/>
      <c r="D340" s="95"/>
    </row>
    <row r="341" spans="1:6" ht="13.5" thickBot="1" x14ac:dyDescent="0.25">
      <c r="A341" s="161"/>
      <c r="B341" s="157"/>
      <c r="C341" s="12"/>
      <c r="D341" s="12"/>
    </row>
    <row r="342" spans="1:6" ht="14.25" thickTop="1" thickBot="1" x14ac:dyDescent="0.25">
      <c r="A342" s="100" t="s">
        <v>73</v>
      </c>
      <c r="B342" s="300" t="s">
        <v>200</v>
      </c>
      <c r="C342" s="300" t="s">
        <v>17</v>
      </c>
      <c r="D342" s="301" t="s">
        <v>42</v>
      </c>
      <c r="E342" s="12"/>
      <c r="F342" s="12"/>
    </row>
    <row r="343" spans="1:6" ht="14.25" customHeight="1" x14ac:dyDescent="0.2">
      <c r="A343" s="81" t="s">
        <v>46</v>
      </c>
      <c r="B343" s="82">
        <f>+F225*17.3%/3</f>
        <v>1444.8589661783335</v>
      </c>
      <c r="C343" s="82">
        <f>+F225*17.3%*2/3</f>
        <v>2889.717932356667</v>
      </c>
      <c r="D343" s="83">
        <f>+F225*17.3%</f>
        <v>4334.5768985350005</v>
      </c>
      <c r="E343" s="12"/>
      <c r="F343" s="12"/>
    </row>
    <row r="344" spans="1:6" x14ac:dyDescent="0.2">
      <c r="A344" s="41" t="s">
        <v>47</v>
      </c>
      <c r="B344" s="82">
        <f>+F226*17.3%/3</f>
        <v>1539.6469215240002</v>
      </c>
      <c r="C344" s="82">
        <f>+F226*17.3%*2/3</f>
        <v>3079.2938430480003</v>
      </c>
      <c r="D344" s="83">
        <f>+F226*17.3%</f>
        <v>4618.9407645720003</v>
      </c>
      <c r="E344" s="12"/>
      <c r="F344" s="12"/>
    </row>
    <row r="345" spans="1:6" x14ac:dyDescent="0.2">
      <c r="A345" s="22" t="s">
        <v>48</v>
      </c>
      <c r="B345" s="183">
        <f>+F227*17.3%/3</f>
        <v>1682.5081621956667</v>
      </c>
      <c r="C345" s="183">
        <f>+F227*17.3%*2/3</f>
        <v>3365.0163243913335</v>
      </c>
      <c r="D345" s="90">
        <f>+F227*17.3%</f>
        <v>5047.524486587</v>
      </c>
      <c r="E345" s="12"/>
      <c r="F345" s="12"/>
    </row>
    <row r="346" spans="1:6" ht="13.5" thickBot="1" x14ac:dyDescent="0.25">
      <c r="A346" s="160" t="s">
        <v>115</v>
      </c>
      <c r="B346" s="48">
        <f>+F228*17.3%/3</f>
        <v>1815.2133660146667</v>
      </c>
      <c r="C346" s="48">
        <f>+F228*17.3%*2/3</f>
        <v>3630.4267320293334</v>
      </c>
      <c r="D346" s="49">
        <f>+F228*17.3%</f>
        <v>5445.6400980440003</v>
      </c>
      <c r="E346" s="12"/>
      <c r="F346" s="12"/>
    </row>
    <row r="347" spans="1:6" ht="13.5" thickTop="1" x14ac:dyDescent="0.2">
      <c r="A347" s="10"/>
      <c r="B347" s="95"/>
      <c r="C347" s="95"/>
      <c r="D347" s="95"/>
    </row>
    <row r="348" spans="1:6" x14ac:dyDescent="0.2">
      <c r="A348" t="s">
        <v>9</v>
      </c>
      <c r="C348" s="156">
        <f>+E$17</f>
        <v>107.49720000000001</v>
      </c>
    </row>
    <row r="349" spans="1:6" ht="13.5" thickBot="1" x14ac:dyDescent="0.25">
      <c r="C349" s="156"/>
    </row>
    <row r="350" spans="1:6" ht="13.5" thickTop="1" x14ac:dyDescent="0.2">
      <c r="A350" s="265" t="s">
        <v>204</v>
      </c>
      <c r="B350" s="294"/>
      <c r="C350" s="295"/>
      <c r="D350" s="296"/>
    </row>
    <row r="351" spans="1:6" x14ac:dyDescent="0.2">
      <c r="A351" s="297"/>
      <c r="B351" s="293" t="s">
        <v>13</v>
      </c>
      <c r="C351" s="293"/>
      <c r="D351" s="298"/>
    </row>
    <row r="352" spans="1:6" x14ac:dyDescent="0.2">
      <c r="A352" s="231"/>
      <c r="B352" s="230" t="s">
        <v>16</v>
      </c>
      <c r="C352" s="230" t="s">
        <v>17</v>
      </c>
      <c r="D352" s="232" t="s">
        <v>42</v>
      </c>
    </row>
    <row r="353" spans="1:6" x14ac:dyDescent="0.2">
      <c r="A353" s="52" t="s">
        <v>93</v>
      </c>
      <c r="B353" s="44">
        <f>+F248*17.3%/3</f>
        <v>97.11774813333335</v>
      </c>
      <c r="C353" s="44">
        <f>+F248*17.3%*2/3</f>
        <v>194.2354962666667</v>
      </c>
      <c r="D353" s="45">
        <f>+F248*17.3%</f>
        <v>291.35324440000005</v>
      </c>
    </row>
    <row r="354" spans="1:6" x14ac:dyDescent="0.2">
      <c r="A354" s="52" t="s">
        <v>120</v>
      </c>
      <c r="B354" s="44">
        <f>+F242*17.3%/3</f>
        <v>14.46434546666667</v>
      </c>
      <c r="C354" s="44">
        <f>+F242*17.3%*2/3</f>
        <v>28.928690933333339</v>
      </c>
      <c r="D354" s="45">
        <f>+F242*17.3%</f>
        <v>43.393036400000007</v>
      </c>
    </row>
    <row r="355" spans="1:6" ht="13.5" thickBot="1" x14ac:dyDescent="0.25">
      <c r="A355" s="53" t="s">
        <v>188</v>
      </c>
      <c r="B355" s="48">
        <f>+F245*17.3%/3</f>
        <v>4.6492539000000006</v>
      </c>
      <c r="C355" s="48">
        <f>+F245*17.3%*2/3</f>
        <v>9.2985078000000012</v>
      </c>
      <c r="D355" s="49">
        <f>+F245*17.3%</f>
        <v>13.947761700000001</v>
      </c>
    </row>
    <row r="356" spans="1:6" ht="14.25" thickTop="1" thickBot="1" x14ac:dyDescent="0.25">
      <c r="A356" s="11"/>
      <c r="B356" s="11"/>
      <c r="C356" s="11"/>
      <c r="D356" s="11"/>
    </row>
    <row r="357" spans="1:6" ht="14.25" thickTop="1" thickBot="1" x14ac:dyDescent="0.25">
      <c r="A357" s="141" t="s">
        <v>64</v>
      </c>
      <c r="B357" s="84"/>
      <c r="C357" s="139"/>
      <c r="D357" s="184"/>
    </row>
    <row r="358" spans="1:6" x14ac:dyDescent="0.2">
      <c r="A358" s="112" t="s">
        <v>65</v>
      </c>
      <c r="B358" s="82">
        <f t="shared" ref="B358:B365" si="31">+F251*17.3%/3</f>
        <v>0</v>
      </c>
      <c r="C358" s="82">
        <f t="shared" ref="C358:C365" si="32">+F251*17.3%*2/3</f>
        <v>0</v>
      </c>
      <c r="D358" s="83">
        <f t="shared" ref="D358:D365" si="33">+F251*17.3%</f>
        <v>0</v>
      </c>
    </row>
    <row r="359" spans="1:6" x14ac:dyDescent="0.2">
      <c r="A359" s="113" t="s">
        <v>66</v>
      </c>
      <c r="B359" s="82">
        <f t="shared" si="31"/>
        <v>0</v>
      </c>
      <c r="C359" s="82">
        <f t="shared" si="32"/>
        <v>0</v>
      </c>
      <c r="D359" s="83">
        <f t="shared" si="33"/>
        <v>0</v>
      </c>
    </row>
    <row r="360" spans="1:6" x14ac:dyDescent="0.2">
      <c r="A360" s="113" t="s">
        <v>67</v>
      </c>
      <c r="B360" s="82">
        <f t="shared" si="31"/>
        <v>0</v>
      </c>
      <c r="C360" s="82">
        <f t="shared" si="32"/>
        <v>0</v>
      </c>
      <c r="D360" s="83">
        <f t="shared" si="33"/>
        <v>0</v>
      </c>
    </row>
    <row r="361" spans="1:6" x14ac:dyDescent="0.2">
      <c r="A361" s="113" t="s">
        <v>68</v>
      </c>
      <c r="B361" s="82">
        <f t="shared" si="31"/>
        <v>0</v>
      </c>
      <c r="C361" s="82">
        <f t="shared" si="32"/>
        <v>0</v>
      </c>
      <c r="D361" s="83">
        <f t="shared" si="33"/>
        <v>0</v>
      </c>
      <c r="E361" s="10"/>
      <c r="F361" s="10"/>
    </row>
    <row r="362" spans="1:6" x14ac:dyDescent="0.2">
      <c r="A362" s="113" t="s">
        <v>69</v>
      </c>
      <c r="B362" s="82">
        <f t="shared" si="31"/>
        <v>0</v>
      </c>
      <c r="C362" s="82">
        <f t="shared" si="32"/>
        <v>0</v>
      </c>
      <c r="D362" s="83">
        <f t="shared" si="33"/>
        <v>0</v>
      </c>
    </row>
    <row r="363" spans="1:6" x14ac:dyDescent="0.2">
      <c r="A363" s="113" t="s">
        <v>70</v>
      </c>
      <c r="B363" s="82">
        <f t="shared" si="31"/>
        <v>0</v>
      </c>
      <c r="C363" s="82">
        <f t="shared" si="32"/>
        <v>0</v>
      </c>
      <c r="D363" s="83">
        <f t="shared" si="33"/>
        <v>0</v>
      </c>
    </row>
    <row r="364" spans="1:6" x14ac:dyDescent="0.2">
      <c r="A364" s="113" t="s">
        <v>71</v>
      </c>
      <c r="B364" s="82">
        <f t="shared" si="31"/>
        <v>0</v>
      </c>
      <c r="C364" s="82">
        <f t="shared" si="32"/>
        <v>0</v>
      </c>
      <c r="D364" s="83">
        <f t="shared" si="33"/>
        <v>0</v>
      </c>
    </row>
    <row r="365" spans="1:6" ht="13.5" thickBot="1" x14ac:dyDescent="0.25">
      <c r="A365" s="114" t="s">
        <v>72</v>
      </c>
      <c r="B365" s="48">
        <f t="shared" si="31"/>
        <v>0</v>
      </c>
      <c r="C365" s="48">
        <f t="shared" si="32"/>
        <v>0</v>
      </c>
      <c r="D365" s="49">
        <f t="shared" si="33"/>
        <v>0</v>
      </c>
    </row>
    <row r="366" spans="1:6" ht="14.25" thickTop="1" thickBot="1" x14ac:dyDescent="0.25"/>
    <row r="367" spans="1:6" ht="14.25" thickTop="1" thickBot="1" x14ac:dyDescent="0.25">
      <c r="A367" s="51" t="s">
        <v>78</v>
      </c>
      <c r="B367" s="84"/>
      <c r="C367" s="84"/>
      <c r="D367" s="85"/>
    </row>
    <row r="368" spans="1:6" ht="13.5" thickBot="1" x14ac:dyDescent="0.25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 x14ac:dyDescent="0.2">
      <c r="A369" s="110">
        <v>8</v>
      </c>
      <c r="B369" s="109">
        <f t="shared" ref="B369:B403" si="34">+AN13/12</f>
        <v>992.56416666666667</v>
      </c>
      <c r="C369" s="109">
        <f t="shared" ref="C369:C403" si="35">+AO13/12</f>
        <v>1985.1283333333333</v>
      </c>
      <c r="D369" s="111">
        <f t="shared" ref="D369:D403" si="36">+(AN13+AO13)/12</f>
        <v>2977.6924999999997</v>
      </c>
    </row>
    <row r="370" spans="1:4" x14ac:dyDescent="0.2">
      <c r="A370" s="35">
        <f>+A369+1</f>
        <v>9</v>
      </c>
      <c r="B370" s="44">
        <f t="shared" si="34"/>
        <v>1009.1774999999999</v>
      </c>
      <c r="C370" s="44">
        <f t="shared" si="35"/>
        <v>2018.3549999999998</v>
      </c>
      <c r="D370" s="45">
        <f t="shared" si="36"/>
        <v>3027.5324999999998</v>
      </c>
    </row>
    <row r="371" spans="1:4" x14ac:dyDescent="0.2">
      <c r="A371" s="35">
        <f t="shared" ref="A371:A399" si="37">+A370+1</f>
        <v>10</v>
      </c>
      <c r="B371" s="44">
        <f t="shared" si="34"/>
        <v>1026.24</v>
      </c>
      <c r="C371" s="44">
        <f t="shared" si="35"/>
        <v>2052.48</v>
      </c>
      <c r="D371" s="45">
        <f t="shared" si="36"/>
        <v>3078.72</v>
      </c>
    </row>
    <row r="372" spans="1:4" x14ac:dyDescent="0.2">
      <c r="A372" s="35">
        <f t="shared" si="37"/>
        <v>11</v>
      </c>
      <c r="B372" s="44">
        <f t="shared" si="34"/>
        <v>1043.7783333333334</v>
      </c>
      <c r="C372" s="44">
        <f t="shared" si="35"/>
        <v>2087.5566666666668</v>
      </c>
      <c r="D372" s="45">
        <f t="shared" si="36"/>
        <v>3131.3350000000005</v>
      </c>
    </row>
    <row r="373" spans="1:4" x14ac:dyDescent="0.2">
      <c r="A373" s="35">
        <f t="shared" si="37"/>
        <v>12</v>
      </c>
      <c r="B373" s="44">
        <f t="shared" si="34"/>
        <v>1061.7966666666666</v>
      </c>
      <c r="C373" s="44">
        <f t="shared" si="35"/>
        <v>2123.5933333333332</v>
      </c>
      <c r="D373" s="45">
        <f t="shared" si="36"/>
        <v>3185.39</v>
      </c>
    </row>
    <row r="374" spans="1:4" x14ac:dyDescent="0.2">
      <c r="A374" s="35">
        <f t="shared" si="37"/>
        <v>13</v>
      </c>
      <c r="B374" s="44">
        <f t="shared" si="34"/>
        <v>1080.3108333333332</v>
      </c>
      <c r="C374" s="44">
        <f t="shared" si="35"/>
        <v>2160.6216666666664</v>
      </c>
      <c r="D374" s="45">
        <f t="shared" si="36"/>
        <v>3240.9325000000003</v>
      </c>
    </row>
    <row r="375" spans="1:4" x14ac:dyDescent="0.2">
      <c r="A375" s="35">
        <f t="shared" si="37"/>
        <v>14</v>
      </c>
      <c r="B375" s="44">
        <f t="shared" si="34"/>
        <v>1099.3366666666668</v>
      </c>
      <c r="C375" s="44">
        <f t="shared" si="35"/>
        <v>2198.6733333333336</v>
      </c>
      <c r="D375" s="45">
        <f t="shared" si="36"/>
        <v>3298.01</v>
      </c>
    </row>
    <row r="376" spans="1:4" x14ac:dyDescent="0.2">
      <c r="A376" s="35">
        <f t="shared" si="37"/>
        <v>15</v>
      </c>
      <c r="B376" s="44">
        <f t="shared" si="34"/>
        <v>1118.8791666666666</v>
      </c>
      <c r="C376" s="44">
        <f t="shared" si="35"/>
        <v>2237.7583333333332</v>
      </c>
      <c r="D376" s="45">
        <f t="shared" si="36"/>
        <v>3356.6374999999994</v>
      </c>
    </row>
    <row r="377" spans="1:4" x14ac:dyDescent="0.2">
      <c r="A377" s="35">
        <f t="shared" si="37"/>
        <v>16</v>
      </c>
      <c r="B377" s="44">
        <f t="shared" si="34"/>
        <v>1138.9691666666665</v>
      </c>
      <c r="C377" s="44">
        <f t="shared" si="35"/>
        <v>2277.938333333333</v>
      </c>
      <c r="D377" s="45">
        <f t="shared" si="36"/>
        <v>3416.9074999999998</v>
      </c>
    </row>
    <row r="378" spans="1:4" x14ac:dyDescent="0.2">
      <c r="A378" s="35">
        <f t="shared" si="37"/>
        <v>17</v>
      </c>
      <c r="B378" s="44">
        <f t="shared" si="34"/>
        <v>1159.5958333333333</v>
      </c>
      <c r="C378" s="44">
        <f t="shared" si="35"/>
        <v>2319.1925000000001</v>
      </c>
      <c r="D378" s="45">
        <f t="shared" si="36"/>
        <v>3478.7883333333334</v>
      </c>
    </row>
    <row r="379" spans="1:4" x14ac:dyDescent="0.2">
      <c r="A379" s="35">
        <f t="shared" si="37"/>
        <v>18</v>
      </c>
      <c r="B379" s="44">
        <f t="shared" si="34"/>
        <v>1180.8016666666667</v>
      </c>
      <c r="C379" s="44">
        <f t="shared" si="35"/>
        <v>2361.6041666666665</v>
      </c>
      <c r="D379" s="45">
        <f t="shared" si="36"/>
        <v>3542.4058333333337</v>
      </c>
    </row>
    <row r="380" spans="1:4" x14ac:dyDescent="0.2">
      <c r="A380" s="35">
        <f t="shared" si="37"/>
        <v>19</v>
      </c>
      <c r="B380" s="44">
        <f t="shared" si="34"/>
        <v>1202.5866666666668</v>
      </c>
      <c r="C380" s="44">
        <f t="shared" si="35"/>
        <v>2405.1725000000001</v>
      </c>
      <c r="D380" s="45">
        <f t="shared" si="36"/>
        <v>3607.7591666666667</v>
      </c>
    </row>
    <row r="381" spans="1:4" x14ac:dyDescent="0.2">
      <c r="A381" s="35">
        <f t="shared" si="37"/>
        <v>20</v>
      </c>
      <c r="B381" s="44">
        <f t="shared" si="34"/>
        <v>1224.9750000000001</v>
      </c>
      <c r="C381" s="44">
        <f t="shared" si="35"/>
        <v>2449.9500000000003</v>
      </c>
      <c r="D381" s="45">
        <f t="shared" si="36"/>
        <v>3674.9250000000006</v>
      </c>
    </row>
    <row r="382" spans="1:4" x14ac:dyDescent="0.2">
      <c r="A382" s="35">
        <f t="shared" si="37"/>
        <v>21</v>
      </c>
      <c r="B382" s="44">
        <f t="shared" si="34"/>
        <v>1247.9833333333333</v>
      </c>
      <c r="C382" s="44">
        <f t="shared" si="35"/>
        <v>2495.9675000000002</v>
      </c>
      <c r="D382" s="45">
        <f t="shared" si="36"/>
        <v>3743.9508333333338</v>
      </c>
    </row>
    <row r="383" spans="1:4" x14ac:dyDescent="0.2">
      <c r="A383" s="35">
        <f t="shared" si="37"/>
        <v>22</v>
      </c>
      <c r="B383" s="44">
        <f t="shared" si="34"/>
        <v>1270.9716666666666</v>
      </c>
      <c r="C383" s="44">
        <f t="shared" si="35"/>
        <v>2541.9433333333332</v>
      </c>
      <c r="D383" s="45">
        <f t="shared" si="36"/>
        <v>3812.9149999999995</v>
      </c>
    </row>
    <row r="384" spans="1:4" x14ac:dyDescent="0.2">
      <c r="A384" s="35">
        <f t="shared" si="37"/>
        <v>23</v>
      </c>
      <c r="B384" s="44">
        <f t="shared" si="34"/>
        <v>1293.9024999999999</v>
      </c>
      <c r="C384" s="44">
        <f t="shared" si="35"/>
        <v>2587.8058333333333</v>
      </c>
      <c r="D384" s="45">
        <f t="shared" si="36"/>
        <v>3881.7083333333335</v>
      </c>
    </row>
    <row r="385" spans="1:4" x14ac:dyDescent="0.2">
      <c r="A385" s="35">
        <f t="shared" si="37"/>
        <v>24</v>
      </c>
      <c r="B385" s="44">
        <f t="shared" si="34"/>
        <v>1317.4849999999999</v>
      </c>
      <c r="C385" s="44">
        <f t="shared" si="35"/>
        <v>2634.97</v>
      </c>
      <c r="D385" s="45">
        <f t="shared" si="36"/>
        <v>3952.4549999999999</v>
      </c>
    </row>
    <row r="386" spans="1:4" x14ac:dyDescent="0.2">
      <c r="A386" s="35">
        <f t="shared" si="37"/>
        <v>25</v>
      </c>
      <c r="B386" s="44">
        <f t="shared" si="34"/>
        <v>1341.6766666666667</v>
      </c>
      <c r="C386" s="44">
        <f t="shared" si="35"/>
        <v>2683.3533333333335</v>
      </c>
      <c r="D386" s="45">
        <f t="shared" si="36"/>
        <v>4025.03</v>
      </c>
    </row>
    <row r="387" spans="1:4" x14ac:dyDescent="0.2">
      <c r="A387" s="35">
        <f t="shared" si="37"/>
        <v>26</v>
      </c>
      <c r="B387" s="44">
        <f t="shared" si="34"/>
        <v>1366.5141666666666</v>
      </c>
      <c r="C387" s="44">
        <f t="shared" si="35"/>
        <v>2733.0275000000001</v>
      </c>
      <c r="D387" s="45">
        <f t="shared" si="36"/>
        <v>4099.541666666667</v>
      </c>
    </row>
    <row r="388" spans="1:4" x14ac:dyDescent="0.2">
      <c r="A388" s="35">
        <f t="shared" si="37"/>
        <v>27</v>
      </c>
      <c r="B388" s="44">
        <f t="shared" si="34"/>
        <v>1391.9866666666667</v>
      </c>
      <c r="C388" s="44">
        <f t="shared" si="35"/>
        <v>2783.9733333333334</v>
      </c>
      <c r="D388" s="45">
        <f t="shared" si="36"/>
        <v>4175.96</v>
      </c>
    </row>
    <row r="389" spans="1:4" ht="12.75" customHeight="1" x14ac:dyDescent="0.2">
      <c r="A389" s="35">
        <f t="shared" si="37"/>
        <v>28</v>
      </c>
      <c r="B389" s="44">
        <f t="shared" si="34"/>
        <v>1418.1358333333335</v>
      </c>
      <c r="C389" s="44">
        <f t="shared" si="35"/>
        <v>2836.2724999999996</v>
      </c>
      <c r="D389" s="45">
        <f t="shared" si="36"/>
        <v>4254.4083333333328</v>
      </c>
    </row>
    <row r="390" spans="1:4" x14ac:dyDescent="0.2">
      <c r="A390" s="35">
        <f t="shared" si="37"/>
        <v>29</v>
      </c>
      <c r="B390" s="44">
        <f t="shared" si="34"/>
        <v>1444.9624999999999</v>
      </c>
      <c r="C390" s="44">
        <f t="shared" si="35"/>
        <v>2889.9241666666662</v>
      </c>
      <c r="D390" s="45">
        <f t="shared" si="36"/>
        <v>4334.8866666666663</v>
      </c>
    </row>
    <row r="391" spans="1:4" x14ac:dyDescent="0.2">
      <c r="A391" s="35">
        <f t="shared" si="37"/>
        <v>30</v>
      </c>
      <c r="B391" s="44">
        <f t="shared" si="34"/>
        <v>1472.4958333333334</v>
      </c>
      <c r="C391" s="44">
        <f t="shared" si="35"/>
        <v>2944.9925000000003</v>
      </c>
      <c r="D391" s="45">
        <f t="shared" si="36"/>
        <v>4417.4883333333337</v>
      </c>
    </row>
    <row r="392" spans="1:4" x14ac:dyDescent="0.2">
      <c r="A392" s="35">
        <f t="shared" si="37"/>
        <v>31</v>
      </c>
      <c r="B392" s="44">
        <f t="shared" si="34"/>
        <v>1500.7433333333331</v>
      </c>
      <c r="C392" s="44">
        <f t="shared" si="35"/>
        <v>3001.4858333333336</v>
      </c>
      <c r="D392" s="45">
        <f t="shared" si="36"/>
        <v>4502.229166666667</v>
      </c>
    </row>
    <row r="393" spans="1:4" x14ac:dyDescent="0.2">
      <c r="A393" s="35">
        <f t="shared" si="37"/>
        <v>32</v>
      </c>
      <c r="B393" s="44">
        <f t="shared" si="34"/>
        <v>1529.7391666666665</v>
      </c>
      <c r="C393" s="44">
        <f t="shared" si="35"/>
        <v>3059.4775000000004</v>
      </c>
      <c r="D393" s="45">
        <f t="shared" si="36"/>
        <v>4589.2166666666672</v>
      </c>
    </row>
    <row r="394" spans="1:4" x14ac:dyDescent="0.2">
      <c r="A394" s="35">
        <f t="shared" si="37"/>
        <v>33</v>
      </c>
      <c r="B394" s="44">
        <f t="shared" si="34"/>
        <v>1559.4683333333332</v>
      </c>
      <c r="C394" s="44">
        <f t="shared" si="35"/>
        <v>3118.9366666666665</v>
      </c>
      <c r="D394" s="45">
        <f t="shared" si="36"/>
        <v>4678.4049999999997</v>
      </c>
    </row>
    <row r="395" spans="1:4" x14ac:dyDescent="0.2">
      <c r="A395" s="35">
        <f t="shared" si="37"/>
        <v>34</v>
      </c>
      <c r="B395" s="44">
        <f t="shared" si="34"/>
        <v>1589.9933333333331</v>
      </c>
      <c r="C395" s="44">
        <f t="shared" si="35"/>
        <v>3179.9866666666662</v>
      </c>
      <c r="D395" s="45">
        <f t="shared" si="36"/>
        <v>4769.9799999999996</v>
      </c>
    </row>
    <row r="396" spans="1:4" x14ac:dyDescent="0.2">
      <c r="A396" s="35">
        <f t="shared" si="37"/>
        <v>35</v>
      </c>
      <c r="B396" s="44">
        <f t="shared" si="34"/>
        <v>1621.3191666666669</v>
      </c>
      <c r="C396" s="44">
        <f t="shared" si="35"/>
        <v>3242.6375000000003</v>
      </c>
      <c r="D396" s="45">
        <f t="shared" si="36"/>
        <v>4863.9566666666669</v>
      </c>
    </row>
    <row r="397" spans="1:4" x14ac:dyDescent="0.2">
      <c r="A397" s="35">
        <f t="shared" si="37"/>
        <v>36</v>
      </c>
      <c r="B397" s="44">
        <f t="shared" si="34"/>
        <v>1653.45</v>
      </c>
      <c r="C397" s="44">
        <f t="shared" si="35"/>
        <v>3306.9008333333331</v>
      </c>
      <c r="D397" s="45">
        <f t="shared" si="36"/>
        <v>4960.350833333333</v>
      </c>
    </row>
    <row r="398" spans="1:4" x14ac:dyDescent="0.2">
      <c r="A398" s="35">
        <f t="shared" si="37"/>
        <v>37</v>
      </c>
      <c r="B398" s="44">
        <f t="shared" si="34"/>
        <v>1686.4241666666667</v>
      </c>
      <c r="C398" s="44">
        <f t="shared" si="35"/>
        <v>3372.8474999999999</v>
      </c>
      <c r="D398" s="45">
        <f t="shared" si="36"/>
        <v>5059.2716666666665</v>
      </c>
    </row>
    <row r="399" spans="1:4" x14ac:dyDescent="0.2">
      <c r="A399" s="35">
        <f t="shared" si="37"/>
        <v>38</v>
      </c>
      <c r="B399" s="44">
        <f t="shared" si="34"/>
        <v>1720.89</v>
      </c>
      <c r="C399" s="44">
        <f t="shared" si="35"/>
        <v>3441.7808333333337</v>
      </c>
      <c r="D399" s="45">
        <f t="shared" si="36"/>
        <v>5162.6708333333336</v>
      </c>
    </row>
    <row r="400" spans="1:4" x14ac:dyDescent="0.2">
      <c r="A400" s="35">
        <f>+A399+1</f>
        <v>39</v>
      </c>
      <c r="B400" s="44">
        <f t="shared" si="34"/>
        <v>1756.3333333333333</v>
      </c>
      <c r="C400" s="44">
        <f t="shared" si="35"/>
        <v>3512.6666666666665</v>
      </c>
      <c r="D400" s="45">
        <f t="shared" si="36"/>
        <v>5269</v>
      </c>
    </row>
    <row r="401" spans="1:4" x14ac:dyDescent="0.2">
      <c r="A401" s="35">
        <f>+A400+1</f>
        <v>40</v>
      </c>
      <c r="B401" s="44">
        <f t="shared" si="34"/>
        <v>1792.6899999999998</v>
      </c>
      <c r="C401" s="44">
        <f t="shared" si="35"/>
        <v>3585.3808333333332</v>
      </c>
      <c r="D401" s="45">
        <f t="shared" si="36"/>
        <v>5378.0708333333332</v>
      </c>
    </row>
    <row r="402" spans="1:4" x14ac:dyDescent="0.2">
      <c r="A402" s="35">
        <f>+A401+1</f>
        <v>41</v>
      </c>
      <c r="B402" s="44">
        <f t="shared" si="34"/>
        <v>1829.9983333333332</v>
      </c>
      <c r="C402" s="44">
        <f t="shared" si="35"/>
        <v>3659.9958333333329</v>
      </c>
      <c r="D402" s="45">
        <f t="shared" si="36"/>
        <v>5489.9941666666664</v>
      </c>
    </row>
    <row r="403" spans="1:4" ht="13.5" thickBot="1" x14ac:dyDescent="0.25">
      <c r="A403" s="37">
        <f>+A402+1</f>
        <v>42</v>
      </c>
      <c r="B403" s="48">
        <f t="shared" si="34"/>
        <v>1868.2716666666665</v>
      </c>
      <c r="C403" s="48">
        <f t="shared" si="35"/>
        <v>3736.5433333333331</v>
      </c>
      <c r="D403" s="49">
        <f t="shared" si="36"/>
        <v>5604.8149999999996</v>
      </c>
    </row>
    <row r="404" spans="1:4" ht="13.5" thickTop="1" x14ac:dyDescent="0.2"/>
    <row r="405" spans="1:4" x14ac:dyDescent="0.2">
      <c r="A405" t="s">
        <v>9</v>
      </c>
      <c r="C405" s="156">
        <f>+E$17</f>
        <v>107.49720000000001</v>
      </c>
    </row>
    <row r="407" spans="1:4" x14ac:dyDescent="0.2">
      <c r="A407" s="228" t="s">
        <v>131</v>
      </c>
    </row>
    <row r="409" spans="1:4" x14ac:dyDescent="0.2">
      <c r="A409" s="228" t="s">
        <v>124</v>
      </c>
    </row>
    <row r="410" spans="1:4" x14ac:dyDescent="0.2">
      <c r="A410" s="154" t="s">
        <v>132</v>
      </c>
    </row>
    <row r="411" spans="1:4" x14ac:dyDescent="0.2">
      <c r="A411" s="154" t="s">
        <v>133</v>
      </c>
    </row>
    <row r="412" spans="1:4" x14ac:dyDescent="0.2">
      <c r="A412" s="154" t="s">
        <v>134</v>
      </c>
    </row>
    <row r="413" spans="1:4" x14ac:dyDescent="0.2">
      <c r="A413" s="154" t="s">
        <v>135</v>
      </c>
    </row>
    <row r="414" spans="1:4" x14ac:dyDescent="0.2">
      <c r="A414" s="154" t="s">
        <v>136</v>
      </c>
    </row>
    <row r="415" spans="1:4" x14ac:dyDescent="0.2">
      <c r="A415" s="154" t="s">
        <v>137</v>
      </c>
    </row>
    <row r="416" spans="1:4" x14ac:dyDescent="0.2">
      <c r="A416" s="154" t="s">
        <v>138</v>
      </c>
    </row>
    <row r="417" spans="1:1" x14ac:dyDescent="0.2">
      <c r="A417" s="154" t="s">
        <v>139</v>
      </c>
    </row>
    <row r="418" spans="1:1" x14ac:dyDescent="0.2">
      <c r="A418" s="154" t="s">
        <v>140</v>
      </c>
    </row>
    <row r="419" spans="1:1" x14ac:dyDescent="0.2">
      <c r="A419" s="154" t="s">
        <v>141</v>
      </c>
    </row>
    <row r="420" spans="1:1" x14ac:dyDescent="0.2">
      <c r="A420" s="154" t="s">
        <v>142</v>
      </c>
    </row>
    <row r="421" spans="1:1" x14ac:dyDescent="0.2">
      <c r="A421" s="154" t="s">
        <v>143</v>
      </c>
    </row>
    <row r="422" spans="1:1" x14ac:dyDescent="0.2">
      <c r="A422" s="154" t="s">
        <v>144</v>
      </c>
    </row>
    <row r="423" spans="1:1" x14ac:dyDescent="0.2">
      <c r="A423" s="154" t="s">
        <v>145</v>
      </c>
    </row>
    <row r="424" spans="1:1" x14ac:dyDescent="0.2">
      <c r="A424" s="154" t="s">
        <v>146</v>
      </c>
    </row>
    <row r="425" spans="1:1" x14ac:dyDescent="0.2">
      <c r="A425" s="154" t="s">
        <v>147</v>
      </c>
    </row>
    <row r="426" spans="1:1" x14ac:dyDescent="0.2">
      <c r="A426" s="154" t="s">
        <v>148</v>
      </c>
    </row>
    <row r="427" spans="1:1" x14ac:dyDescent="0.2">
      <c r="A427" s="154" t="s">
        <v>149</v>
      </c>
    </row>
    <row r="428" spans="1:1" x14ac:dyDescent="0.2">
      <c r="A428" s="154" t="s">
        <v>150</v>
      </c>
    </row>
    <row r="429" spans="1:1" x14ac:dyDescent="0.2">
      <c r="A429" s="154" t="s">
        <v>151</v>
      </c>
    </row>
    <row r="430" spans="1:1" x14ac:dyDescent="0.2">
      <c r="A430" s="154" t="s">
        <v>152</v>
      </c>
    </row>
    <row r="431" spans="1:1" x14ac:dyDescent="0.2">
      <c r="A431" s="154" t="s">
        <v>153</v>
      </c>
    </row>
    <row r="432" spans="1:1" x14ac:dyDescent="0.2">
      <c r="A432" s="154" t="s">
        <v>154</v>
      </c>
    </row>
    <row r="433" spans="1:1" x14ac:dyDescent="0.2">
      <c r="A433" s="154" t="s">
        <v>155</v>
      </c>
    </row>
    <row r="434" spans="1:1" x14ac:dyDescent="0.2">
      <c r="A434" s="154" t="s">
        <v>156</v>
      </c>
    </row>
    <row r="435" spans="1:1" x14ac:dyDescent="0.2">
      <c r="A435" s="154" t="s">
        <v>157</v>
      </c>
    </row>
    <row r="436" spans="1:1" x14ac:dyDescent="0.2">
      <c r="A436" s="154" t="s">
        <v>158</v>
      </c>
    </row>
    <row r="437" spans="1:1" x14ac:dyDescent="0.2">
      <c r="A437" s="154"/>
    </row>
    <row r="438" spans="1:1" x14ac:dyDescent="0.2">
      <c r="A438" s="228" t="s">
        <v>125</v>
      </c>
    </row>
    <row r="439" spans="1:1" x14ac:dyDescent="0.2">
      <c r="A439" s="154" t="s">
        <v>159</v>
      </c>
    </row>
    <row r="440" spans="1:1" x14ac:dyDescent="0.2">
      <c r="A440" s="154" t="s">
        <v>160</v>
      </c>
    </row>
    <row r="441" spans="1:1" x14ac:dyDescent="0.2">
      <c r="A441" s="154" t="s">
        <v>161</v>
      </c>
    </row>
    <row r="442" spans="1:1" x14ac:dyDescent="0.2">
      <c r="A442" s="154" t="s">
        <v>162</v>
      </c>
    </row>
    <row r="443" spans="1:1" x14ac:dyDescent="0.2">
      <c r="A443" s="154" t="s">
        <v>163</v>
      </c>
    </row>
    <row r="444" spans="1:1" x14ac:dyDescent="0.2">
      <c r="A444" s="154" t="s">
        <v>164</v>
      </c>
    </row>
    <row r="445" spans="1:1" x14ac:dyDescent="0.2">
      <c r="A445" s="154" t="s">
        <v>165</v>
      </c>
    </row>
    <row r="446" spans="1:1" x14ac:dyDescent="0.2">
      <c r="A446" s="154" t="s">
        <v>166</v>
      </c>
    </row>
    <row r="447" spans="1:1" x14ac:dyDescent="0.2">
      <c r="A447" s="154"/>
    </row>
    <row r="448" spans="1:1" x14ac:dyDescent="0.2">
      <c r="A448" s="228" t="s">
        <v>126</v>
      </c>
    </row>
    <row r="449" spans="1:1" x14ac:dyDescent="0.2">
      <c r="A449" s="154" t="s">
        <v>167</v>
      </c>
    </row>
    <row r="450" spans="1:1" x14ac:dyDescent="0.2">
      <c r="A450" s="154" t="s">
        <v>168</v>
      </c>
    </row>
    <row r="451" spans="1:1" x14ac:dyDescent="0.2">
      <c r="A451" s="154" t="s">
        <v>169</v>
      </c>
    </row>
    <row r="452" spans="1:1" x14ac:dyDescent="0.2">
      <c r="A452" s="154" t="s">
        <v>170</v>
      </c>
    </row>
    <row r="453" spans="1:1" x14ac:dyDescent="0.2">
      <c r="A453" s="154" t="s">
        <v>171</v>
      </c>
    </row>
    <row r="454" spans="1:1" x14ac:dyDescent="0.2">
      <c r="A454" s="154" t="s">
        <v>172</v>
      </c>
    </row>
    <row r="455" spans="1:1" x14ac:dyDescent="0.2">
      <c r="A455" s="154"/>
    </row>
    <row r="456" spans="1:1" x14ac:dyDescent="0.2">
      <c r="A456" s="228" t="s">
        <v>127</v>
      </c>
    </row>
    <row r="457" spans="1:1" x14ac:dyDescent="0.2">
      <c r="A457" s="154" t="s">
        <v>173</v>
      </c>
    </row>
    <row r="458" spans="1:1" x14ac:dyDescent="0.2">
      <c r="A458" s="154" t="s">
        <v>174</v>
      </c>
    </row>
    <row r="459" spans="1:1" x14ac:dyDescent="0.2">
      <c r="A459" s="154"/>
    </row>
    <row r="460" spans="1:1" x14ac:dyDescent="0.2">
      <c r="A460" s="228" t="s">
        <v>128</v>
      </c>
    </row>
    <row r="461" spans="1:1" x14ac:dyDescent="0.2">
      <c r="A461" s="154" t="s">
        <v>175</v>
      </c>
    </row>
    <row r="462" spans="1:1" x14ac:dyDescent="0.2">
      <c r="A462" s="154" t="s">
        <v>176</v>
      </c>
    </row>
    <row r="463" spans="1:1" x14ac:dyDescent="0.2">
      <c r="A463" s="154"/>
    </row>
    <row r="464" spans="1:1" x14ac:dyDescent="0.2">
      <c r="A464" s="250" t="s">
        <v>129</v>
      </c>
    </row>
    <row r="465" spans="1:1" x14ac:dyDescent="0.2">
      <c r="A465" s="250" t="s">
        <v>130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80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3" max="6" man="1"/>
    <brk id="293" max="6" man="1"/>
    <brk id="365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A32" sqref="A32"/>
    </sheetView>
  </sheetViews>
  <sheetFormatPr defaultRowHeight="12.75" x14ac:dyDescent="0.2"/>
  <cols>
    <col min="1" max="1" width="15.42578125" customWidth="1"/>
  </cols>
  <sheetData>
    <row r="1" spans="1:2" ht="15.75" x14ac:dyDescent="0.25">
      <c r="A1" s="91" t="s">
        <v>60</v>
      </c>
    </row>
    <row r="2" spans="1:2" s="154" customFormat="1" x14ac:dyDescent="0.2"/>
    <row r="3" spans="1:2" s="154" customFormat="1" x14ac:dyDescent="0.2">
      <c r="A3" s="154" t="s">
        <v>88</v>
      </c>
      <c r="B3" s="155">
        <v>100</v>
      </c>
    </row>
    <row r="4" spans="1:2" s="154" customFormat="1" x14ac:dyDescent="0.2">
      <c r="A4" s="154" t="s">
        <v>87</v>
      </c>
      <c r="B4" s="155">
        <v>101.8254</v>
      </c>
    </row>
    <row r="5" spans="1:2" x14ac:dyDescent="0.2">
      <c r="A5" t="s">
        <v>86</v>
      </c>
      <c r="B5" s="156">
        <v>103.3039</v>
      </c>
    </row>
    <row r="6" spans="1:2" x14ac:dyDescent="0.2">
      <c r="A6" t="s">
        <v>55</v>
      </c>
      <c r="B6" s="156">
        <v>104.8258</v>
      </c>
    </row>
    <row r="7" spans="1:2" x14ac:dyDescent="0.2">
      <c r="A7" t="s">
        <v>56</v>
      </c>
      <c r="B7" s="156">
        <v>105.7064</v>
      </c>
    </row>
    <row r="8" spans="1:2" x14ac:dyDescent="0.2">
      <c r="A8" t="s">
        <v>57</v>
      </c>
      <c r="B8" s="156">
        <v>106.20229999999999</v>
      </c>
    </row>
    <row r="9" spans="1:2" x14ac:dyDescent="0.2">
      <c r="A9" t="s">
        <v>58</v>
      </c>
      <c r="B9" s="156">
        <v>109.4525</v>
      </c>
    </row>
    <row r="10" spans="1:2" x14ac:dyDescent="0.2">
      <c r="A10" t="s">
        <v>59</v>
      </c>
      <c r="B10" s="156">
        <v>110.6198</v>
      </c>
    </row>
    <row r="11" spans="1:2" x14ac:dyDescent="0.2">
      <c r="A11" t="s">
        <v>54</v>
      </c>
      <c r="B11" s="156">
        <v>111.7448</v>
      </c>
    </row>
    <row r="12" spans="1:2" x14ac:dyDescent="0.2">
      <c r="A12" t="s">
        <v>61</v>
      </c>
      <c r="B12" s="156">
        <v>113.4419</v>
      </c>
    </row>
    <row r="13" spans="1:2" x14ac:dyDescent="0.2">
      <c r="A13" t="s">
        <v>81</v>
      </c>
      <c r="B13" s="156">
        <v>115.46769999999999</v>
      </c>
    </row>
    <row r="14" spans="1:2" x14ac:dyDescent="0.2">
      <c r="A14" t="s">
        <v>83</v>
      </c>
      <c r="B14" s="156">
        <v>116.2863</v>
      </c>
    </row>
    <row r="15" spans="1:2" x14ac:dyDescent="0.2">
      <c r="A15" t="s">
        <v>84</v>
      </c>
      <c r="B15" s="156">
        <v>118.3185</v>
      </c>
    </row>
    <row r="16" spans="1:2" x14ac:dyDescent="0.2">
      <c r="A16" t="s">
        <v>85</v>
      </c>
      <c r="B16" s="156">
        <v>119.4136</v>
      </c>
    </row>
    <row r="17" spans="1:2" x14ac:dyDescent="0.2">
      <c r="A17" t="s">
        <v>89</v>
      </c>
      <c r="B17" s="156">
        <v>121.79130000000001</v>
      </c>
    </row>
    <row r="18" spans="1:2" x14ac:dyDescent="0.2">
      <c r="A18" t="s">
        <v>90</v>
      </c>
      <c r="B18" s="156">
        <v>126.364</v>
      </c>
    </row>
    <row r="19" spans="1:2" x14ac:dyDescent="0.2">
      <c r="A19" t="s">
        <v>91</v>
      </c>
      <c r="B19" s="156">
        <v>128.86279999999999</v>
      </c>
    </row>
    <row r="20" spans="1:2" x14ac:dyDescent="0.2">
      <c r="A20" t="s">
        <v>98</v>
      </c>
      <c r="B20" s="156">
        <v>129.65440000000001</v>
      </c>
    </row>
    <row r="21" spans="1:2" x14ac:dyDescent="0.2">
      <c r="A21" t="s">
        <v>99</v>
      </c>
      <c r="B21" s="156">
        <v>131.066</v>
      </c>
    </row>
    <row r="22" spans="1:2" x14ac:dyDescent="0.2">
      <c r="A22" s="154" t="s">
        <v>102</v>
      </c>
      <c r="B22" s="156">
        <v>100</v>
      </c>
    </row>
    <row r="23" spans="1:2" x14ac:dyDescent="0.2">
      <c r="A23" t="s">
        <v>100</v>
      </c>
      <c r="B23" s="156">
        <v>101.304</v>
      </c>
    </row>
    <row r="24" spans="1:2" x14ac:dyDescent="0.2">
      <c r="A24" t="s">
        <v>108</v>
      </c>
      <c r="B24" s="156">
        <v>101.304</v>
      </c>
    </row>
    <row r="25" spans="1:2" x14ac:dyDescent="0.2">
      <c r="A25" t="s">
        <v>107</v>
      </c>
      <c r="B25" s="156">
        <v>101.7162</v>
      </c>
    </row>
    <row r="26" spans="1:2" x14ac:dyDescent="0.2">
      <c r="A26" s="154" t="s">
        <v>119</v>
      </c>
      <c r="B26" s="156">
        <v>102.17449999999999</v>
      </c>
    </row>
    <row r="27" spans="1:2" x14ac:dyDescent="0.2">
      <c r="A27" s="154" t="s">
        <v>121</v>
      </c>
      <c r="B27" s="156">
        <v>102.98820000000001</v>
      </c>
    </row>
    <row r="28" spans="1:2" x14ac:dyDescent="0.2">
      <c r="A28" s="154" t="s">
        <v>123</v>
      </c>
      <c r="B28" s="156">
        <v>104.24460000000001</v>
      </c>
    </row>
    <row r="29" spans="1:2" x14ac:dyDescent="0.2">
      <c r="A29" s="154" t="s">
        <v>178</v>
      </c>
      <c r="B29" s="156">
        <v>105.77030000000001</v>
      </c>
    </row>
    <row r="30" spans="1:2" x14ac:dyDescent="0.2">
      <c r="A30" s="154" t="s">
        <v>179</v>
      </c>
      <c r="B30" s="156">
        <v>106.9683</v>
      </c>
    </row>
    <row r="31" spans="1:2" x14ac:dyDescent="0.2">
      <c r="A31" s="154" t="s">
        <v>187</v>
      </c>
      <c r="B31" s="156">
        <v>107.49720000000001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januar 2019</vt:lpstr>
      <vt:lpstr>Reguleringsprocenter</vt:lpstr>
      <vt:lpstr>'Løntabel 1. januar 2019'!Udskriftsområde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2019-01-07T13:28:00Z</cp:lastPrinted>
  <dcterms:created xsi:type="dcterms:W3CDTF">2000-02-04T16:57:52Z</dcterms:created>
  <dcterms:modified xsi:type="dcterms:W3CDTF">2019-01-17T09:56:02Z</dcterms:modified>
</cp:coreProperties>
</file>