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CP\ShareFile\Personal Folders\"/>
    </mc:Choice>
  </mc:AlternateContent>
  <xr:revisionPtr revIDLastSave="0" documentId="8_{56BEC52E-3F56-46D8-B4AD-8E479208E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øntabel 1. april 2022" sheetId="1" r:id="rId1"/>
    <sheet name="Reguleringsprocenter" sheetId="2" r:id="rId2"/>
  </sheets>
  <definedNames>
    <definedName name="_xlnm.Print_Area" localSheetId="0">'Løntabel 1. april 2022'!$A$1:$G$479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<sst xmlns="http://schemas.openxmlformats.org/spreadsheetml/2006/main" count="313" uniqueCount="212">
  <si>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</si>
  <si>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</si>
  <si>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</si>
  <si>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</si>
  <si>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</si>
  <si>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</si>
  <si>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</si>
  <si>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</si>
  <si>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</si>
  <si>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</si>
  <si>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</si>
  <si>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</si>
  <si>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</si>
  <si>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</si>
  <si>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</si>
  <si>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</si>
  <si>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</si>
  <si>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</si>
  <si>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</si>
  <si>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</si>
  <si>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</si>
  <si>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</si>
  <si>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</si>
  <si>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</si>
  <si>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</si>
  <si>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</si>
  <si>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</si>
  <si>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</si>
  <si>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</si>
  <si>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</si>
  <si>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</si>
  <si>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</si>
  <si>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</si>
  <si>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</si>
  <si>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</si>
  <si>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</si>
  <si>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</si>
  <si>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</si>
  <si>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</si>
  <si>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</si>
  <si>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</si>
  <si>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</si>
  <si>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</si>
  <si>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</si>
  <si>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</si>
  <si>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</si>
  <si>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</si>
  <si>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</si>
  <si>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</si>
  <si>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</si>
  <si>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</si>
  <si>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</si>
  <si>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</si>
  <si>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</si>
  <si>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</si>
  <si>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</si>
  <si>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</si>
  <si>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</si>
  <si>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</si>
  <si>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</si>
  <si>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</si>
  <si>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</si>
  <si>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</si>
  <si>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</si>
  <si>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</si>
  <si>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</si>
  <si>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</si>
  <si>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</si>
  <si>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</si>
  <si>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</si>
  <si>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</si>
  <si>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</si>
  <si>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</si>
  <si>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</si>
  <si>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</si>
  <si>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</si>
  <si>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</si>
  <si>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</si>
  <si>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</si>
  <si>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</si>
  <si>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</si>
  <si>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</si>
  <si>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</si>
  <si>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</si>
  <si>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</si>
  <si>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</si>
  <si>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</si>
  <si>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</si>
  <si>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</si>
  <si>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</si>
  <si>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</si>
  <si>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</si>
  <si>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</si>
  <si>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</si>
  <si>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</si>
  <si>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</si>
  <si>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</si>
  <si>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</si>
  <si>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</si>
  <si>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</si>
  <si>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</si>
  <si>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</si>
  <si>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</si>
  <si>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</si>
  <si>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</si>
  <si>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</si>
  <si>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</si>
  <si>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</si>
  <si>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</si>
  <si>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</si>
  <si>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</si>
  <si>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</si>
  <si>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</si>
  <si>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</si>
  <si>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</si>
  <si>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</si>
  <si>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</si>
  <si>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</si>
  <si>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</si>
  <si>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</si>
  <si>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</si>
  <si>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</si>
  <si>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</si>
  <si>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</si>
  <si>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</si>
  <si>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</si>
  <si>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</si>
  <si>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</si>
  <si>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</si>
  <si>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</si>
  <si>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</si>
  <si>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</si>
  <si>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</si>
  <si>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</si>
  <si>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</si>
  <si>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</si>
  <si>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</si>
  <si>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</si>
  <si>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</si>
  <si>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</si>
  <si>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</si>
  <si>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</si>
  <si>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</si>
  <si>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</si>
  <si>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</si>
  <si>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</si>
  <si>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</si>
  <si>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</si>
  <si>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</si>
  <si>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</si>
  <si>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</si>
  <si>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</si>
  <si>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</si>
  <si>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</si>
  <si>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</si>
  <si>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</si>
  <si>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</si>
  <si>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</si>
  <si>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</si>
  <si>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</si>
  <si>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</si>
  <si>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</si>
  <si>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</si>
  <si>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</si>
  <si>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</si>
  <si>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</si>
  <si>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</si>
  <si>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</si>
  <si>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</si>
  <si>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</si>
  <si>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</si>
  <si>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</si>
  <si>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</si>
  <si>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</si>
  <si>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</si>
  <si>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</si>
  <si>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</si>
  <si>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</si>
  <si>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</si>
  <si>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</si>
  <si>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</si>
  <si>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</si>
  <si>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</si>
  <si>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</si>
  <si>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</si>
  <si>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</si>
  <si>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</si>
  <si>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</si>
  <si>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</si>
  <si>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</si>
  <si>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</si>
  <si>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</si>
  <si>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</si>
  <si>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</si>
  <si>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</si>
  <si>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</si>
  <si>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</si>
  <si>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</si>
  <si>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</si>
  <si>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</si>
  <si>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</si>
  <si>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OK 2018 tillæg (alle månedslønnede lærere)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</si>
  <si>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</si>
  <si>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</si>
  <si>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</si>
  <si>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</si>
  <si>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</si>
  <si>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</si>
  <si>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</si>
  <si>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april 2021</t>
  </si>
  <si>
    <t>1. oktober 2021</t>
  </si>
  <si>
    <t>1.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</si>
</sst>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13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NumberFormat="1" applyFont="1" applyBorder="1" applyAlignment="1" applyProtection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4" fontId="0" fillId="0" borderId="60" xfId="0" applyNumberFormat="1" applyBorder="1"/>
    <xf numFmtId="0" fontId="0" fillId="0" borderId="75" xfId="0" applyBorder="1"/>
    <xf numFmtId="0" fontId="0" fillId="0" borderId="76" xfId="0" applyFill="1" applyBorder="1"/>
    <xf numFmtId="0" fontId="0" fillId="0" borderId="6" xfId="0" applyFill="1" applyBorder="1"/>
    <xf numFmtId="164" fontId="10" fillId="2" borderId="77" xfId="0" applyNumberFormat="1" applyFont="1" applyFill="1" applyBorder="1"/>
    <xf numFmtId="0" fontId="0" fillId="0" borderId="78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4" xfId="1" applyNumberFormat="1" applyFont="1" applyBorder="1"/>
    <xf numFmtId="0" fontId="4" fillId="0" borderId="79" xfId="3" applyFont="1" applyBorder="1" applyAlignment="1" applyProtection="1">
      <alignment horizontal="center"/>
    </xf>
    <xf numFmtId="0" fontId="4" fillId="0" borderId="80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1" xfId="0" quotePrefix="1" applyFont="1" applyBorder="1" applyAlignment="1">
      <alignment horizontal="right"/>
    </xf>
    <xf numFmtId="0" fontId="0" fillId="0" borderId="12" xfId="0" applyBorder="1"/>
    <xf numFmtId="0" fontId="7" fillId="0" borderId="81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2" xfId="2" applyNumberFormat="1" applyBorder="1" applyAlignment="1" applyProtection="1">
      <alignment horizontal="center"/>
    </xf>
    <xf numFmtId="4" fontId="3" fillId="0" borderId="83" xfId="2" applyNumberFormat="1" applyBorder="1" applyAlignment="1" applyProtection="1">
      <alignment horizontal="center"/>
    </xf>
    <xf numFmtId="4" fontId="2" fillId="3" borderId="82" xfId="2" applyNumberFormat="1" applyFont="1" applyFill="1" applyBorder="1" applyAlignment="1" applyProtection="1">
      <alignment horizontal="center"/>
    </xf>
    <xf numFmtId="4" fontId="3" fillId="3" borderId="82" xfId="2" applyNumberFormat="1" applyFill="1" applyBorder="1" applyAlignment="1" applyProtection="1">
      <alignment horizontal="center"/>
    </xf>
    <xf numFmtId="3" fontId="6" fillId="3" borderId="84" xfId="2" applyFont="1" applyFill="1" applyBorder="1" applyAlignment="1" applyProtection="1">
      <alignment horizontal="center"/>
    </xf>
    <xf numFmtId="0" fontId="0" fillId="3" borderId="0" xfId="0" applyFill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40" fontId="0" fillId="0" borderId="28" xfId="1" applyFont="1" applyBorder="1"/>
    <xf numFmtId="0" fontId="10" fillId="2" borderId="88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3" fontId="0" fillId="0" borderId="91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97" xfId="3" applyFont="1" applyBorder="1" applyAlignment="1" applyProtection="1">
      <alignment horizontal="center"/>
    </xf>
    <xf numFmtId="0" fontId="3" fillId="0" borderId="97" xfId="3" applyBorder="1" applyAlignment="1" applyProtection="1">
      <alignment horizontal="center"/>
    </xf>
    <xf numFmtId="0" fontId="3" fillId="0" borderId="98" xfId="3" applyBorder="1" applyAlignment="1" applyProtection="1">
      <alignment horizontal="center"/>
    </xf>
    <xf numFmtId="0" fontId="4" fillId="0" borderId="94" xfId="3" applyFont="1" applyBorder="1" applyAlignment="1" applyProtection="1">
      <alignment horizontal="center"/>
    </xf>
    <xf numFmtId="0" fontId="3" fillId="0" borderId="94" xfId="3" applyBorder="1" applyAlignment="1" applyProtection="1">
      <alignment horizontal="center"/>
    </xf>
    <xf numFmtId="0" fontId="4" fillId="0" borderId="92" xfId="3" quotePrefix="1" applyNumberFormat="1" applyFont="1" applyBorder="1" applyAlignment="1" applyProtection="1">
      <alignment horizontal="center"/>
    </xf>
    <xf numFmtId="0" fontId="4" fillId="0" borderId="75" xfId="3" applyFont="1" applyBorder="1" applyAlignment="1" applyProtection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 applyProtection="1">
      <alignment horizontal="center"/>
    </xf>
    <xf numFmtId="0" fontId="7" fillId="0" borderId="99" xfId="0" applyFont="1" applyFill="1" applyBorder="1" applyAlignment="1">
      <alignment vertical="center"/>
    </xf>
    <xf numFmtId="0" fontId="7" fillId="0" borderId="100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2" xfId="1" applyNumberFormat="1" applyFont="1" applyBorder="1"/>
    <xf numFmtId="0" fontId="0" fillId="0" borderId="103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14" fillId="0" borderId="6" xfId="0" applyFont="1" applyFill="1" applyBorder="1"/>
    <xf numFmtId="0" fontId="14" fillId="0" borderId="104" xfId="0" applyFont="1" applyFill="1" applyBorder="1"/>
    <xf numFmtId="4" fontId="0" fillId="0" borderId="105" xfId="0" applyNumberFormat="1" applyBorder="1"/>
    <xf numFmtId="4" fontId="0" fillId="0" borderId="106" xfId="1" applyNumberFormat="1" applyFont="1" applyBorder="1"/>
    <xf numFmtId="4" fontId="0" fillId="0" borderId="107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0" xfId="0" applyBorder="1" applyAlignment="1">
      <alignment horizontal="left" wrapText="1" indent="1"/>
    </xf>
    <xf numFmtId="0" fontId="14" fillId="0" borderId="92" xfId="0" applyFont="1" applyBorder="1" applyAlignment="1">
      <alignment horizontal="left" wrapText="1" indent="1"/>
    </xf>
    <xf numFmtId="3" fontId="0" fillId="0" borderId="89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5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 applyProtection="1">
      <alignment horizontal="center"/>
    </xf>
    <xf numFmtId="0" fontId="3" fillId="0" borderId="50" xfId="3" applyBorder="1" applyAlignment="1" applyProtection="1">
      <alignment horizontal="center"/>
    </xf>
    <xf numFmtId="0" fontId="4" fillId="0" borderId="71" xfId="3" quotePrefix="1" applyNumberFormat="1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/>
    </xf>
    <xf numFmtId="0" fontId="4" fillId="0" borderId="94" xfId="3" applyFont="1" applyBorder="1" applyAlignment="1" applyProtection="1">
      <alignment horizontal="center"/>
    </xf>
    <xf numFmtId="0" fontId="4" fillId="0" borderId="109" xfId="3" applyFont="1" applyBorder="1" applyAlignment="1" applyProtection="1">
      <alignment horizontal="center"/>
    </xf>
    <xf numFmtId="0" fontId="1" fillId="0" borderId="11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Fill="1" applyBorder="1" applyAlignment="1">
      <alignment horizontal="center" wrapText="1"/>
    </xf>
    <xf numFmtId="0" fontId="0" fillId="0" borderId="116" xfId="0" applyBorder="1" applyAlignment="1">
      <alignment horizontal="center" wrapText="1"/>
    </xf>
    <xf numFmtId="0" fontId="4" fillId="0" borderId="101" xfId="3" applyFont="1" applyBorder="1" applyAlignment="1" applyProtection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 applyProtection="1">
      <alignment horizontal="center"/>
    </xf>
    <xf numFmtId="0" fontId="0" fillId="0" borderId="90" xfId="0" applyBorder="1" applyAlignment="1">
      <alignment horizontal="center"/>
    </xf>
    <xf numFmtId="0" fontId="3" fillId="0" borderId="90" xfId="3" applyBorder="1" applyAlignment="1" applyProtection="1">
      <alignment horizontal="center"/>
    </xf>
    <xf numFmtId="0" fontId="3" fillId="0" borderId="92" xfId="3" applyBorder="1" applyAlignment="1" applyProtection="1">
      <alignment horizontal="center"/>
    </xf>
    <xf numFmtId="0" fontId="4" fillId="0" borderId="15" xfId="3" applyFont="1" applyBorder="1" applyAlignment="1" applyProtection="1">
      <alignment horizontal="center"/>
    </xf>
    <xf numFmtId="0" fontId="3" fillId="0" borderId="16" xfId="3" applyBorder="1" applyAlignment="1" applyProtection="1">
      <alignment horizontal="center"/>
    </xf>
    <xf numFmtId="164" fontId="0" fillId="0" borderId="0" xfId="0" applyNumberFormat="1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61" xfId="0" applyBorder="1"/>
    <xf numFmtId="0" fontId="0" fillId="0" borderId="50" xfId="0" quotePrefix="1" applyBorder="1" applyAlignment="1">
      <alignment horizontal="right"/>
    </xf>
    <xf numFmtId="0" fontId="1" fillId="0" borderId="115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108" xfId="0" applyBorder="1" applyAlignment="1">
      <alignment horizontal="center" wrapText="1"/>
    </xf>
    <xf numFmtId="15" fontId="0" fillId="0" borderId="0" xfId="0" quotePrefix="1" applyNumberFormat="1"/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15" fontId="0" fillId="0" borderId="0" xfId="0" applyNumberFormat="1"/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>
      <selection activeCell="E18" sqref="E18"/>
    </sheetView>
  </sheetViews>
  <sheetFormatPr defaultColWidth="9" defaultRowHeight="12.75" x14ac:dyDescent="0.2"/>
  <cols>
    <col min="1" max="1" width="18" customWidth="1"/>
    <col min="2" max="2" width="14" customWidth="1"/>
    <col min="3" max="3" width="13" customWidth="1"/>
    <col min="4" max="4" width="13.42578125" customWidth="1"/>
    <col min="5" max="5" width="12.85546875" customWidth="1"/>
    <col min="6" max="6" width="12.42578125" customWidth="1"/>
    <col min="8" max="11" width="9.42578125" bestFit="1" customWidth="1"/>
    <col min="28" max="28" width="10.42578125" customWidth="1"/>
    <col min="29" max="29" width="10.85546875" customWidth="1"/>
    <col min="30" max="30" width="11.5703125" customWidth="1"/>
    <col min="31" max="31" width="11.42578125" customWidth="1"/>
    <col min="32" max="32" width="12.42578125" customWidth="1"/>
    <col min="33" max="33" width="12" customWidth="1"/>
    <col min="34" max="34" width="9.85546875" bestFit="1" customWidth="1"/>
    <col min="35" max="35" width="9.5703125" bestFit="1" customWidth="1"/>
    <col min="37" max="37" width="31.5703125" bestFit="1" customWidth="1"/>
    <col min="38" max="38" width="11.5703125" bestFit="1" customWidth="1"/>
    <col min="40" max="40" width="13.5703125" bestFit="1" customWidth="1"/>
    <col min="41" max="41" width="11.5703125" bestFit="1" customWidth="1"/>
  </cols>
  <sheetData>
    <row r="1" spans="1:41" ht="15.75" x14ac:dyDescent="0.25">
      <c r="AA1" s="66" t="s">
        <v>44</v>
      </c>
      <c r="AK1" s="66" t="s">
        <v>45</v>
      </c>
    </row>
    <row r="2" spans="1:41" ht="20.25" thickBot="1" x14ac:dyDescent="0.4">
      <c r="A2" s="65" t="s">
        <v>120</v>
      </c>
      <c r="B2" s="65" t="str">
        <f>E18</f>
        <v>1. april 2022</v>
      </c>
      <c r="D2" s="65" t="s">
        <v>178</v>
      </c>
    </row>
    <row r="3" spans="1:41" ht="13.5" thickTop="1" x14ac:dyDescent="0.2">
      <c r="AA3" s="67">
        <v>2012</v>
      </c>
      <c r="AB3" s="214"/>
      <c r="AC3" s="215" t="s">
        <v>103</v>
      </c>
      <c r="AD3" s="216"/>
      <c r="AE3" s="216"/>
      <c r="AF3" s="216"/>
      <c r="AG3" s="217"/>
    </row>
    <row r="4" spans="1:41" x14ac:dyDescent="0.2">
      <c r="AA4" s="14"/>
      <c r="AB4" s="1"/>
      <c r="AC4" s="2"/>
      <c r="AD4" s="3" t="s">
        <v>0</v>
      </c>
      <c r="AE4" s="2"/>
      <c r="AF4" s="4"/>
      <c r="AG4" s="68" t="s">
        <v>1</v>
      </c>
    </row>
    <row r="5" spans="1:41" x14ac:dyDescent="0.2">
      <c r="AA5" s="69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70" t="s">
        <v>8</v>
      </c>
    </row>
    <row r="6" spans="1:41" x14ac:dyDescent="0.2">
      <c r="AA6" s="71">
        <v>1</v>
      </c>
      <c r="AB6" s="187"/>
      <c r="AC6" s="188"/>
      <c r="AD6" s="188"/>
      <c r="AE6" s="188"/>
      <c r="AF6" s="188"/>
      <c r="AG6" s="189"/>
      <c r="AH6" s="190" t="s">
        <v>101</v>
      </c>
    </row>
    <row r="7" spans="1:41" x14ac:dyDescent="0.2">
      <c r="AA7" s="71">
        <v>2</v>
      </c>
      <c r="AB7" s="188"/>
      <c r="AC7" s="188"/>
      <c r="AD7" s="188"/>
      <c r="AE7" s="188"/>
      <c r="AF7" s="188"/>
      <c r="AG7" s="189"/>
      <c r="AH7" s="198"/>
      <c r="AK7" t="s">
        <v>75</v>
      </c>
      <c r="AN7" t="s">
        <v>76</v>
      </c>
    </row>
    <row r="8" spans="1:41" ht="13.5" thickBot="1" x14ac:dyDescent="0.25">
      <c r="AA8" s="71">
        <v>3</v>
      </c>
      <c r="AB8" s="188"/>
      <c r="AC8" s="188"/>
      <c r="AD8" s="188"/>
      <c r="AE8" s="188"/>
      <c r="AF8" s="188"/>
      <c r="AG8" s="189"/>
      <c r="AH8" s="198"/>
    </row>
    <row r="9" spans="1:41" ht="13.5" thickTop="1" x14ac:dyDescent="0.2">
      <c r="AA9" s="71">
        <v>4</v>
      </c>
      <c r="AB9" s="188"/>
      <c r="AC9" s="188"/>
      <c r="AD9" s="188"/>
      <c r="AE9" s="188"/>
      <c r="AF9" s="188"/>
      <c r="AG9" s="189"/>
      <c r="AH9" s="198"/>
      <c r="AK9" s="73" t="s">
        <v>11</v>
      </c>
      <c r="AL9" s="74" t="s">
        <v>12</v>
      </c>
      <c r="AN9" s="73" t="s">
        <v>11</v>
      </c>
      <c r="AO9" s="74" t="s">
        <v>12</v>
      </c>
    </row>
    <row r="10" spans="1:41" x14ac:dyDescent="0.2">
      <c r="AA10" s="71">
        <v>5</v>
      </c>
      <c r="AB10" s="188"/>
      <c r="AC10" s="188"/>
      <c r="AD10" s="188"/>
      <c r="AE10" s="188"/>
      <c r="AF10" s="188"/>
      <c r="AG10" s="189"/>
      <c r="AH10" s="198"/>
      <c r="AK10" s="75" t="s">
        <v>15</v>
      </c>
      <c r="AL10" s="76" t="s">
        <v>15</v>
      </c>
      <c r="AN10" s="75" t="s">
        <v>15</v>
      </c>
      <c r="AO10" s="76" t="s">
        <v>15</v>
      </c>
    </row>
    <row r="11" spans="1:41" x14ac:dyDescent="0.2">
      <c r="AA11" s="71">
        <v>6</v>
      </c>
      <c r="AB11" s="188"/>
      <c r="AC11" s="188"/>
      <c r="AD11" s="188"/>
      <c r="AE11" s="188"/>
      <c r="AF11" s="188"/>
      <c r="AG11" s="189"/>
      <c r="AH11" s="198"/>
      <c r="AK11" s="77" t="s">
        <v>19</v>
      </c>
      <c r="AL11" s="78" t="s">
        <v>19</v>
      </c>
      <c r="AN11" s="77" t="s">
        <v>19</v>
      </c>
      <c r="AO11" s="78" t="s">
        <v>19</v>
      </c>
    </row>
    <row r="12" spans="1:41" x14ac:dyDescent="0.2">
      <c r="AA12" s="71">
        <v>7</v>
      </c>
      <c r="AB12" s="188"/>
      <c r="AC12" s="188"/>
      <c r="AD12" s="188"/>
      <c r="AE12" s="188"/>
      <c r="AF12" s="188"/>
      <c r="AG12" s="189"/>
      <c r="AH12" s="198"/>
      <c r="AK12" s="22"/>
      <c r="AL12" s="79"/>
    </row>
    <row r="13" spans="1:41" x14ac:dyDescent="0.2">
      <c r="AA13" s="71">
        <v>8</v>
      </c>
      <c r="AB13" s="185">
        <v>206396</v>
      </c>
      <c r="AC13" s="185">
        <v>210482</v>
      </c>
      <c r="AD13" s="185">
        <v>213311</v>
      </c>
      <c r="AE13" s="185">
        <v>217397</v>
      </c>
      <c r="AF13" s="185">
        <v>220226</v>
      </c>
      <c r="AG13" s="191">
        <v>192140</v>
      </c>
      <c r="AH13" s="199">
        <v>194645</v>
      </c>
      <c r="AI13" s="200">
        <f t="shared" ref="AI13:AI54" si="0">ROUND(AH13/1.01304,0)</f>
        <v>192140</v>
      </c>
      <c r="AK13" s="96">
        <f>ROUND(AG13*$E$17%*17.3%/3,2)</f>
        <v>12565.96</v>
      </c>
      <c r="AL13" s="45">
        <f>ROUND(AG13*$E$17%*17.3%*2/3,2)</f>
        <v>25131.91</v>
      </c>
      <c r="AN13" s="96">
        <f>ROUND(AG13*$E$17%*E$19%/3,2)</f>
        <v>12565.96</v>
      </c>
      <c r="AO13" s="45">
        <f>ROUND(AG13*$E$17%*E$19%*2/3,2)</f>
        <v>25131.91</v>
      </c>
    </row>
    <row r="14" spans="1:41" x14ac:dyDescent="0.2">
      <c r="AA14" s="71">
        <v>9</v>
      </c>
      <c r="AB14" s="185">
        <v>209829</v>
      </c>
      <c r="AC14" s="185">
        <v>214015</v>
      </c>
      <c r="AD14" s="185">
        <v>216916</v>
      </c>
      <c r="AE14" s="185">
        <v>221102</v>
      </c>
      <c r="AF14" s="185">
        <v>224002</v>
      </c>
      <c r="AG14" s="192">
        <v>195356</v>
      </c>
      <c r="AH14" s="199">
        <v>197903</v>
      </c>
      <c r="AI14" s="200">
        <f t="shared" si="0"/>
        <v>195356</v>
      </c>
      <c r="AK14" s="96">
        <f t="shared" ref="AK14:AK54" si="1">ROUND(AG14*$E$17%*17.3%/3,2)</f>
        <v>12776.28</v>
      </c>
      <c r="AL14" s="45">
        <f t="shared" ref="AL14:AL54" si="2">ROUND(AG14*$E$17%*17.3%*2/3,2)</f>
        <v>25552.560000000001</v>
      </c>
      <c r="AN14" s="96">
        <f t="shared" ref="AN14:AN54" si="3">ROUND(AG14*$E$17%*E$19%/3,2)</f>
        <v>12776.28</v>
      </c>
      <c r="AO14" s="45">
        <f t="shared" ref="AO14:AO54" si="4">ROUND(AG14*$E$17%*E$19%*2/3,2)</f>
        <v>25552.560000000001</v>
      </c>
    </row>
    <row r="15" spans="1:41" x14ac:dyDescent="0.2">
      <c r="AA15" s="71">
        <v>10</v>
      </c>
      <c r="AB15" s="185">
        <v>213353</v>
      </c>
      <c r="AC15" s="185">
        <v>217646</v>
      </c>
      <c r="AD15" s="185">
        <v>220617</v>
      </c>
      <c r="AE15" s="185">
        <v>224909</v>
      </c>
      <c r="AF15" s="185">
        <v>227882</v>
      </c>
      <c r="AG15" s="192">
        <v>198659</v>
      </c>
      <c r="AH15" s="199">
        <v>201250</v>
      </c>
      <c r="AI15" s="200">
        <f t="shared" si="0"/>
        <v>198659</v>
      </c>
      <c r="AK15" s="96">
        <f t="shared" si="1"/>
        <v>12992.3</v>
      </c>
      <c r="AL15" s="45">
        <f t="shared" si="2"/>
        <v>25984.6</v>
      </c>
      <c r="AN15" s="96">
        <f t="shared" si="3"/>
        <v>12992.3</v>
      </c>
      <c r="AO15" s="45">
        <f t="shared" si="4"/>
        <v>25984.6</v>
      </c>
    </row>
    <row r="16" spans="1:41" ht="13.5" thickBot="1" x14ac:dyDescent="0.25">
      <c r="AA16" s="71">
        <v>11</v>
      </c>
      <c r="AB16" s="185">
        <v>216134</v>
      </c>
      <c r="AC16" s="185">
        <v>220533</v>
      </c>
      <c r="AD16" s="185">
        <v>223579</v>
      </c>
      <c r="AE16" s="185">
        <v>227978</v>
      </c>
      <c r="AF16" s="185">
        <v>231023</v>
      </c>
      <c r="AG16" s="192">
        <v>202054</v>
      </c>
      <c r="AH16" s="199">
        <v>204689</v>
      </c>
      <c r="AI16" s="200">
        <f t="shared" si="0"/>
        <v>202054</v>
      </c>
      <c r="AK16" s="96">
        <f t="shared" si="1"/>
        <v>13214.33</v>
      </c>
      <c r="AL16" s="45">
        <f t="shared" si="2"/>
        <v>26428.66</v>
      </c>
      <c r="AN16" s="96">
        <f t="shared" si="3"/>
        <v>13214.33</v>
      </c>
      <c r="AO16" s="45">
        <f t="shared" si="4"/>
        <v>26428.66</v>
      </c>
    </row>
    <row r="17" spans="1:41" ht="19.5" x14ac:dyDescent="0.35">
      <c r="A17" s="65" t="s">
        <v>9</v>
      </c>
      <c r="E17" s="162">
        <v>113.4104</v>
      </c>
      <c r="AA17" s="71">
        <v>12</v>
      </c>
      <c r="AB17" s="185">
        <v>219855</v>
      </c>
      <c r="AC17" s="185">
        <v>224365</v>
      </c>
      <c r="AD17" s="185">
        <v>227489</v>
      </c>
      <c r="AE17" s="185">
        <v>231997</v>
      </c>
      <c r="AF17" s="185">
        <v>235119</v>
      </c>
      <c r="AG17" s="192">
        <v>205542</v>
      </c>
      <c r="AH17" s="199">
        <v>208222</v>
      </c>
      <c r="AI17" s="200">
        <f t="shared" si="0"/>
        <v>205542</v>
      </c>
      <c r="AK17" s="96">
        <f t="shared" si="1"/>
        <v>13442.45</v>
      </c>
      <c r="AL17" s="45">
        <f t="shared" si="2"/>
        <v>26884.89</v>
      </c>
      <c r="AN17" s="96">
        <f t="shared" si="3"/>
        <v>13442.45</v>
      </c>
      <c r="AO17" s="45">
        <f t="shared" si="4"/>
        <v>26884.89</v>
      </c>
    </row>
    <row r="18" spans="1:41" ht="20.25" thickBot="1" x14ac:dyDescent="0.4">
      <c r="A18" s="65" t="s">
        <v>43</v>
      </c>
      <c r="E18" s="195" t="s">
        <v>211</v>
      </c>
      <c r="AA18" s="71">
        <v>13</v>
      </c>
      <c r="AB18" s="185">
        <v>223681</v>
      </c>
      <c r="AC18" s="185">
        <v>228304</v>
      </c>
      <c r="AD18" s="185">
        <v>231504</v>
      </c>
      <c r="AE18" s="185">
        <v>236129</v>
      </c>
      <c r="AF18" s="185">
        <v>239328</v>
      </c>
      <c r="AG18" s="192">
        <v>209126</v>
      </c>
      <c r="AH18" s="199">
        <v>211853</v>
      </c>
      <c r="AI18" s="200">
        <f t="shared" si="0"/>
        <v>209126</v>
      </c>
      <c r="AK18" s="96">
        <f t="shared" si="1"/>
        <v>13676.84</v>
      </c>
      <c r="AL18" s="45">
        <f t="shared" si="2"/>
        <v>27353.68</v>
      </c>
      <c r="AN18" s="96">
        <f t="shared" si="3"/>
        <v>13676.84</v>
      </c>
      <c r="AO18" s="45">
        <f t="shared" si="4"/>
        <v>27353.68</v>
      </c>
    </row>
    <row r="19" spans="1:41" ht="20.25" thickBot="1" x14ac:dyDescent="0.4">
      <c r="A19" s="65" t="s">
        <v>79</v>
      </c>
      <c r="E19" s="143">
        <v>17.3</v>
      </c>
      <c r="AA19" s="71">
        <v>14</v>
      </c>
      <c r="AB19" s="185">
        <v>227611</v>
      </c>
      <c r="AC19" s="185">
        <v>232351</v>
      </c>
      <c r="AD19" s="185">
        <v>235632</v>
      </c>
      <c r="AE19" s="185">
        <v>240371</v>
      </c>
      <c r="AF19" s="185">
        <v>243652</v>
      </c>
      <c r="AG19" s="192">
        <v>212809</v>
      </c>
      <c r="AH19" s="199">
        <v>215584</v>
      </c>
      <c r="AI19" s="200">
        <f t="shared" si="0"/>
        <v>212809</v>
      </c>
      <c r="AK19" s="96">
        <f t="shared" si="1"/>
        <v>13917.71</v>
      </c>
      <c r="AL19" s="45">
        <f t="shared" si="2"/>
        <v>27835.42</v>
      </c>
      <c r="AN19" s="96">
        <f t="shared" si="3"/>
        <v>13917.71</v>
      </c>
      <c r="AO19" s="45">
        <f t="shared" si="4"/>
        <v>27835.42</v>
      </c>
    </row>
    <row r="20" spans="1:41" x14ac:dyDescent="0.2">
      <c r="D20" s="80"/>
      <c r="AA20" s="71">
        <v>15</v>
      </c>
      <c r="AB20" s="185">
        <v>231649</v>
      </c>
      <c r="AC20" s="185">
        <v>236507</v>
      </c>
      <c r="AD20" s="185">
        <v>239870</v>
      </c>
      <c r="AE20" s="185">
        <v>244730</v>
      </c>
      <c r="AF20" s="185">
        <v>248094</v>
      </c>
      <c r="AG20" s="192">
        <v>216592</v>
      </c>
      <c r="AH20" s="199">
        <v>219416</v>
      </c>
      <c r="AI20" s="200">
        <f t="shared" si="0"/>
        <v>216592</v>
      </c>
      <c r="AK20" s="96">
        <f t="shared" si="1"/>
        <v>14165.12</v>
      </c>
      <c r="AL20" s="45">
        <f t="shared" si="2"/>
        <v>28330.23</v>
      </c>
      <c r="AN20" s="96">
        <f t="shared" si="3"/>
        <v>14165.12</v>
      </c>
      <c r="AO20" s="45">
        <f t="shared" si="4"/>
        <v>28330.23</v>
      </c>
    </row>
    <row r="21" spans="1:41" ht="23.25" x14ac:dyDescent="0.35">
      <c r="A21" s="88" t="s">
        <v>82</v>
      </c>
      <c r="AA21" s="71">
        <v>16</v>
      </c>
      <c r="AB21" s="185">
        <v>234743</v>
      </c>
      <c r="AC21" s="185">
        <v>239725</v>
      </c>
      <c r="AD21" s="185">
        <v>243175</v>
      </c>
      <c r="AE21" s="185">
        <v>248156</v>
      </c>
      <c r="AF21" s="185">
        <v>251606</v>
      </c>
      <c r="AG21" s="192">
        <v>220481</v>
      </c>
      <c r="AH21" s="199">
        <v>223356</v>
      </c>
      <c r="AI21" s="200">
        <f t="shared" si="0"/>
        <v>220481</v>
      </c>
      <c r="AK21" s="96">
        <f t="shared" si="1"/>
        <v>14419.46</v>
      </c>
      <c r="AL21" s="45">
        <f t="shared" si="2"/>
        <v>28838.91</v>
      </c>
      <c r="AN21" s="96">
        <f t="shared" si="3"/>
        <v>14419.46</v>
      </c>
      <c r="AO21" s="45">
        <f t="shared" si="4"/>
        <v>28838.91</v>
      </c>
    </row>
    <row r="22" spans="1:41" ht="12.75" customHeight="1" x14ac:dyDescent="0.35">
      <c r="A22" s="88"/>
      <c r="AA22" s="71">
        <v>17</v>
      </c>
      <c r="AB22" s="185">
        <v>239005</v>
      </c>
      <c r="AC22" s="185">
        <v>244114</v>
      </c>
      <c r="AD22" s="185">
        <v>247651</v>
      </c>
      <c r="AE22" s="185">
        <v>252759</v>
      </c>
      <c r="AF22" s="185">
        <v>256294</v>
      </c>
      <c r="AG22" s="192">
        <v>224474</v>
      </c>
      <c r="AH22" s="199">
        <v>227401</v>
      </c>
      <c r="AI22" s="200">
        <f t="shared" si="0"/>
        <v>224474</v>
      </c>
      <c r="AK22" s="96">
        <f t="shared" si="1"/>
        <v>14680.6</v>
      </c>
      <c r="AL22" s="45">
        <f t="shared" si="2"/>
        <v>29361.200000000001</v>
      </c>
      <c r="AN22" s="96">
        <f t="shared" si="3"/>
        <v>14680.6</v>
      </c>
      <c r="AO22" s="45">
        <f t="shared" si="4"/>
        <v>29361.200000000001</v>
      </c>
    </row>
    <row r="23" spans="1:41" ht="21.2" customHeight="1" x14ac:dyDescent="0.35">
      <c r="A23" s="88"/>
      <c r="AA23" s="71">
        <v>18</v>
      </c>
      <c r="AB23" s="185">
        <v>243387</v>
      </c>
      <c r="AC23" s="185">
        <v>248626</v>
      </c>
      <c r="AD23" s="185">
        <v>252252</v>
      </c>
      <c r="AE23" s="185">
        <v>257490</v>
      </c>
      <c r="AF23" s="185">
        <v>261115</v>
      </c>
      <c r="AG23" s="192">
        <v>228579</v>
      </c>
      <c r="AH23" s="199">
        <v>231560</v>
      </c>
      <c r="AI23" s="200">
        <f t="shared" si="0"/>
        <v>228579</v>
      </c>
      <c r="AK23" s="96">
        <f t="shared" si="1"/>
        <v>14949.07</v>
      </c>
      <c r="AL23" s="45">
        <f t="shared" si="2"/>
        <v>29898.13</v>
      </c>
      <c r="AN23" s="96">
        <f t="shared" si="3"/>
        <v>14949.07</v>
      </c>
      <c r="AO23" s="45">
        <f t="shared" si="4"/>
        <v>29898.13</v>
      </c>
    </row>
    <row r="24" spans="1:41" x14ac:dyDescent="0.2">
      <c r="AA24" s="71">
        <v>19</v>
      </c>
      <c r="AB24" s="185">
        <v>246657</v>
      </c>
      <c r="AC24" s="185">
        <v>252029</v>
      </c>
      <c r="AD24" s="185">
        <v>255746</v>
      </c>
      <c r="AE24" s="185">
        <v>261119</v>
      </c>
      <c r="AF24" s="185">
        <v>264839</v>
      </c>
      <c r="AG24" s="192">
        <v>232796</v>
      </c>
      <c r="AH24" s="199">
        <v>235832</v>
      </c>
      <c r="AI24" s="200">
        <f t="shared" si="0"/>
        <v>232796</v>
      </c>
      <c r="AK24" s="96">
        <f t="shared" si="1"/>
        <v>15224.86</v>
      </c>
      <c r="AL24" s="45">
        <f t="shared" si="2"/>
        <v>30449.72</v>
      </c>
      <c r="AN24" s="96">
        <f t="shared" si="3"/>
        <v>15224.86</v>
      </c>
      <c r="AO24" s="45">
        <f t="shared" si="4"/>
        <v>30449.72</v>
      </c>
    </row>
    <row r="25" spans="1:41" x14ac:dyDescent="0.2">
      <c r="AA25" s="71">
        <v>20</v>
      </c>
      <c r="AB25" s="185">
        <v>250053</v>
      </c>
      <c r="AC25" s="185">
        <v>255560</v>
      </c>
      <c r="AD25" s="185">
        <v>259374</v>
      </c>
      <c r="AE25" s="185">
        <v>264882</v>
      </c>
      <c r="AF25" s="185">
        <v>268694</v>
      </c>
      <c r="AG25" s="192">
        <v>237130</v>
      </c>
      <c r="AH25" s="199">
        <v>240222</v>
      </c>
      <c r="AI25" s="200">
        <f t="shared" si="0"/>
        <v>237130</v>
      </c>
      <c r="AK25" s="96">
        <f t="shared" si="1"/>
        <v>15508.3</v>
      </c>
      <c r="AL25" s="45">
        <f t="shared" si="2"/>
        <v>31016.6</v>
      </c>
      <c r="AN25" s="96">
        <f t="shared" si="3"/>
        <v>15508.3</v>
      </c>
      <c r="AO25" s="45">
        <f t="shared" si="4"/>
        <v>31016.6</v>
      </c>
    </row>
    <row r="26" spans="1:41" ht="12.75" customHeight="1" x14ac:dyDescent="0.2">
      <c r="AA26" s="71">
        <v>21</v>
      </c>
      <c r="AB26" s="185">
        <v>254192</v>
      </c>
      <c r="AC26" s="185">
        <v>259841</v>
      </c>
      <c r="AD26" s="185">
        <v>263752</v>
      </c>
      <c r="AE26" s="185">
        <v>269401</v>
      </c>
      <c r="AF26" s="185">
        <v>273312</v>
      </c>
      <c r="AG26" s="192">
        <v>241584</v>
      </c>
      <c r="AH26" s="199">
        <v>244734</v>
      </c>
      <c r="AI26" s="200">
        <f t="shared" si="0"/>
        <v>241584</v>
      </c>
      <c r="AK26" s="96">
        <f t="shared" si="1"/>
        <v>15799.59</v>
      </c>
      <c r="AL26" s="45">
        <f t="shared" si="2"/>
        <v>31599.19</v>
      </c>
      <c r="AN26" s="96">
        <f t="shared" si="3"/>
        <v>15799.59</v>
      </c>
      <c r="AO26" s="45">
        <f t="shared" si="4"/>
        <v>31599.19</v>
      </c>
    </row>
    <row r="27" spans="1:41" x14ac:dyDescent="0.2">
      <c r="AA27" s="71">
        <v>22</v>
      </c>
      <c r="AB27" s="185">
        <v>258027</v>
      </c>
      <c r="AC27" s="185">
        <v>263676</v>
      </c>
      <c r="AD27" s="185">
        <v>267587</v>
      </c>
      <c r="AE27" s="185">
        <v>273236</v>
      </c>
      <c r="AF27" s="185">
        <v>277147</v>
      </c>
      <c r="AG27" s="192">
        <v>246034</v>
      </c>
      <c r="AH27" s="199">
        <v>249242</v>
      </c>
      <c r="AI27" s="200">
        <f t="shared" si="0"/>
        <v>246034</v>
      </c>
      <c r="AK27" s="96">
        <f t="shared" si="1"/>
        <v>16090.62</v>
      </c>
      <c r="AL27" s="45">
        <f t="shared" si="2"/>
        <v>32181.25</v>
      </c>
      <c r="AN27" s="96">
        <f t="shared" si="3"/>
        <v>16090.62</v>
      </c>
      <c r="AO27" s="45">
        <f t="shared" si="4"/>
        <v>32181.25</v>
      </c>
    </row>
    <row r="28" spans="1:41" x14ac:dyDescent="0.2">
      <c r="AA28" s="71">
        <v>23</v>
      </c>
      <c r="AB28" s="185">
        <v>262137</v>
      </c>
      <c r="AC28" s="185">
        <v>267629</v>
      </c>
      <c r="AD28" s="185">
        <v>271434</v>
      </c>
      <c r="AE28" s="185">
        <v>276928</v>
      </c>
      <c r="AF28" s="185">
        <v>280730</v>
      </c>
      <c r="AG28" s="192">
        <v>250473</v>
      </c>
      <c r="AH28" s="199">
        <v>253739</v>
      </c>
      <c r="AI28" s="200">
        <f t="shared" si="0"/>
        <v>250473</v>
      </c>
      <c r="AK28" s="96">
        <f t="shared" si="1"/>
        <v>16380.93</v>
      </c>
      <c r="AL28" s="45">
        <f t="shared" si="2"/>
        <v>32761.87</v>
      </c>
      <c r="AN28" s="96">
        <f t="shared" si="3"/>
        <v>16380.93</v>
      </c>
      <c r="AO28" s="45">
        <f t="shared" si="4"/>
        <v>32761.87</v>
      </c>
    </row>
    <row r="29" spans="1:41" x14ac:dyDescent="0.2">
      <c r="AA29" s="71">
        <v>24</v>
      </c>
      <c r="AB29" s="185">
        <v>266372</v>
      </c>
      <c r="AC29" s="185">
        <v>271710</v>
      </c>
      <c r="AD29" s="185">
        <v>275406</v>
      </c>
      <c r="AE29" s="185">
        <v>280745</v>
      </c>
      <c r="AF29" s="185">
        <v>284441</v>
      </c>
      <c r="AG29" s="192">
        <v>255038</v>
      </c>
      <c r="AH29" s="199">
        <v>258364</v>
      </c>
      <c r="AI29" s="200">
        <f t="shared" si="0"/>
        <v>255038</v>
      </c>
      <c r="AK29" s="96">
        <f t="shared" si="1"/>
        <v>16679.48</v>
      </c>
      <c r="AL29" s="45">
        <f t="shared" si="2"/>
        <v>33358.97</v>
      </c>
      <c r="AN29" s="96">
        <f t="shared" si="3"/>
        <v>16679.48</v>
      </c>
      <c r="AO29" s="45">
        <f t="shared" si="4"/>
        <v>33358.97</v>
      </c>
    </row>
    <row r="30" spans="1:41" x14ac:dyDescent="0.2">
      <c r="AA30" s="71">
        <v>25</v>
      </c>
      <c r="AB30" s="185">
        <v>270701</v>
      </c>
      <c r="AC30" s="185">
        <v>275873</v>
      </c>
      <c r="AD30" s="185">
        <v>279454</v>
      </c>
      <c r="AE30" s="185">
        <v>284626</v>
      </c>
      <c r="AF30" s="185">
        <v>288206</v>
      </c>
      <c r="AG30" s="192">
        <v>259721</v>
      </c>
      <c r="AH30" s="199">
        <v>263108</v>
      </c>
      <c r="AI30" s="200">
        <f t="shared" si="0"/>
        <v>259721</v>
      </c>
      <c r="AK30" s="96">
        <f t="shared" si="1"/>
        <v>16985.75</v>
      </c>
      <c r="AL30" s="45">
        <f t="shared" si="2"/>
        <v>33971.51</v>
      </c>
      <c r="AN30" s="96">
        <f t="shared" si="3"/>
        <v>16985.75</v>
      </c>
      <c r="AO30" s="45">
        <f t="shared" si="4"/>
        <v>33971.51</v>
      </c>
    </row>
    <row r="31" spans="1:41" x14ac:dyDescent="0.2">
      <c r="AA31" s="71">
        <v>26</v>
      </c>
      <c r="AB31" s="185">
        <v>275131</v>
      </c>
      <c r="AC31" s="185">
        <v>280123</v>
      </c>
      <c r="AD31" s="185">
        <v>283580</v>
      </c>
      <c r="AE31" s="185">
        <v>288573</v>
      </c>
      <c r="AF31" s="185">
        <v>292029</v>
      </c>
      <c r="AG31" s="192">
        <v>264529</v>
      </c>
      <c r="AH31" s="199">
        <v>267978</v>
      </c>
      <c r="AI31" s="200">
        <f t="shared" si="0"/>
        <v>264529</v>
      </c>
      <c r="AK31" s="96">
        <f t="shared" si="1"/>
        <v>17300.2</v>
      </c>
      <c r="AL31" s="45">
        <f t="shared" si="2"/>
        <v>34600.39</v>
      </c>
      <c r="AN31" s="96">
        <f t="shared" si="3"/>
        <v>17300.2</v>
      </c>
      <c r="AO31" s="45">
        <f t="shared" si="4"/>
        <v>34600.39</v>
      </c>
    </row>
    <row r="32" spans="1:41" x14ac:dyDescent="0.2">
      <c r="AA32" s="71">
        <v>27</v>
      </c>
      <c r="AB32" s="185">
        <v>279656</v>
      </c>
      <c r="AC32" s="185">
        <v>284456</v>
      </c>
      <c r="AD32" s="185">
        <v>287782</v>
      </c>
      <c r="AE32" s="185">
        <v>292583</v>
      </c>
      <c r="AF32" s="185">
        <v>295908</v>
      </c>
      <c r="AG32" s="192">
        <v>269460</v>
      </c>
      <c r="AH32" s="199">
        <v>272974</v>
      </c>
      <c r="AI32" s="200">
        <f t="shared" si="0"/>
        <v>269460</v>
      </c>
      <c r="AK32" s="96">
        <f t="shared" si="1"/>
        <v>17622.68</v>
      </c>
      <c r="AL32" s="45">
        <f t="shared" si="2"/>
        <v>35245.370000000003</v>
      </c>
      <c r="AN32" s="96">
        <f t="shared" si="3"/>
        <v>17622.68</v>
      </c>
      <c r="AO32" s="45">
        <f t="shared" si="4"/>
        <v>35245.370000000003</v>
      </c>
    </row>
    <row r="33" spans="1:41" x14ac:dyDescent="0.2">
      <c r="AA33" s="71">
        <v>28</v>
      </c>
      <c r="AB33" s="185">
        <v>284283</v>
      </c>
      <c r="AC33" s="185">
        <v>288881</v>
      </c>
      <c r="AD33" s="185">
        <v>292064</v>
      </c>
      <c r="AE33" s="185">
        <v>296661</v>
      </c>
      <c r="AF33" s="185">
        <v>299845</v>
      </c>
      <c r="AG33" s="192">
        <v>274522</v>
      </c>
      <c r="AH33" s="199">
        <v>278102</v>
      </c>
      <c r="AI33" s="200">
        <f t="shared" si="0"/>
        <v>274522</v>
      </c>
      <c r="AK33" s="96">
        <f t="shared" si="1"/>
        <v>17953.740000000002</v>
      </c>
      <c r="AL33" s="45">
        <f t="shared" si="2"/>
        <v>35907.480000000003</v>
      </c>
      <c r="AN33" s="96">
        <f t="shared" si="3"/>
        <v>17953.740000000002</v>
      </c>
      <c r="AO33" s="45">
        <f t="shared" si="4"/>
        <v>35907.480000000003</v>
      </c>
    </row>
    <row r="34" spans="1:41" x14ac:dyDescent="0.2">
      <c r="AA34" s="71">
        <v>29</v>
      </c>
      <c r="AB34" s="185">
        <v>289014</v>
      </c>
      <c r="AC34" s="185">
        <v>293394</v>
      </c>
      <c r="AD34" s="185">
        <v>296427</v>
      </c>
      <c r="AE34" s="185">
        <v>300807</v>
      </c>
      <c r="AF34" s="185">
        <v>303839</v>
      </c>
      <c r="AG34" s="192">
        <v>279715</v>
      </c>
      <c r="AH34" s="199">
        <v>283362</v>
      </c>
      <c r="AI34" s="200">
        <f t="shared" si="0"/>
        <v>279715</v>
      </c>
      <c r="AK34" s="96">
        <f t="shared" si="1"/>
        <v>18293.36</v>
      </c>
      <c r="AL34" s="45">
        <f t="shared" si="2"/>
        <v>36586.720000000001</v>
      </c>
      <c r="AN34" s="96">
        <f t="shared" si="3"/>
        <v>18293.36</v>
      </c>
      <c r="AO34" s="45">
        <f t="shared" si="4"/>
        <v>36586.720000000001</v>
      </c>
    </row>
    <row r="35" spans="1:41" x14ac:dyDescent="0.2">
      <c r="AA35" s="71">
        <v>30</v>
      </c>
      <c r="AB35" s="185">
        <v>293853</v>
      </c>
      <c r="AC35" s="185">
        <v>298001</v>
      </c>
      <c r="AD35" s="185">
        <v>300872</v>
      </c>
      <c r="AE35" s="185">
        <v>305018</v>
      </c>
      <c r="AF35" s="185">
        <v>307890</v>
      </c>
      <c r="AG35" s="192">
        <v>285045</v>
      </c>
      <c r="AH35" s="199">
        <v>288762</v>
      </c>
      <c r="AI35" s="200">
        <f t="shared" si="0"/>
        <v>285045</v>
      </c>
      <c r="AK35" s="96">
        <f t="shared" si="1"/>
        <v>18641.939999999999</v>
      </c>
      <c r="AL35" s="45">
        <f t="shared" si="2"/>
        <v>37283.879999999997</v>
      </c>
      <c r="AN35" s="96">
        <f t="shared" si="3"/>
        <v>18641.939999999999</v>
      </c>
      <c r="AO35" s="45">
        <f t="shared" si="4"/>
        <v>37283.879999999997</v>
      </c>
    </row>
    <row r="36" spans="1:41" x14ac:dyDescent="0.2">
      <c r="AA36" s="71">
        <v>31</v>
      </c>
      <c r="AB36" s="185">
        <v>298795</v>
      </c>
      <c r="AC36" s="185">
        <v>302696</v>
      </c>
      <c r="AD36" s="185">
        <v>305398</v>
      </c>
      <c r="AE36" s="185">
        <v>309299</v>
      </c>
      <c r="AF36" s="185">
        <v>312000</v>
      </c>
      <c r="AG36" s="192">
        <v>290513</v>
      </c>
      <c r="AH36" s="199">
        <v>294301</v>
      </c>
      <c r="AI36" s="200">
        <f t="shared" si="0"/>
        <v>290513</v>
      </c>
      <c r="AK36" s="96">
        <f t="shared" si="1"/>
        <v>18999.55</v>
      </c>
      <c r="AL36" s="45">
        <f t="shared" si="2"/>
        <v>37999.1</v>
      </c>
      <c r="AN36" s="96">
        <f t="shared" si="3"/>
        <v>18999.55</v>
      </c>
      <c r="AO36" s="45">
        <f t="shared" si="4"/>
        <v>37999.1</v>
      </c>
    </row>
    <row r="37" spans="1:41" x14ac:dyDescent="0.2">
      <c r="AA37" s="71">
        <v>32</v>
      </c>
      <c r="AB37" s="185">
        <v>303852</v>
      </c>
      <c r="AC37" s="185">
        <v>307490</v>
      </c>
      <c r="AD37" s="185">
        <v>310009</v>
      </c>
      <c r="AE37" s="185">
        <v>313649</v>
      </c>
      <c r="AF37" s="185">
        <v>316167</v>
      </c>
      <c r="AG37" s="192">
        <v>296126</v>
      </c>
      <c r="AH37" s="199">
        <v>299987</v>
      </c>
      <c r="AI37" s="200">
        <f t="shared" si="0"/>
        <v>296126</v>
      </c>
      <c r="AK37" s="96">
        <f t="shared" si="1"/>
        <v>19366.64</v>
      </c>
      <c r="AL37" s="45">
        <f t="shared" si="2"/>
        <v>38733.279999999999</v>
      </c>
      <c r="AN37" s="96">
        <f t="shared" si="3"/>
        <v>19366.64</v>
      </c>
      <c r="AO37" s="45">
        <f t="shared" si="4"/>
        <v>38733.279999999999</v>
      </c>
    </row>
    <row r="38" spans="1:41" x14ac:dyDescent="0.2">
      <c r="AA38" s="71">
        <v>33</v>
      </c>
      <c r="AB38" s="185">
        <v>309016</v>
      </c>
      <c r="AC38" s="185">
        <v>312375</v>
      </c>
      <c r="AD38" s="185">
        <v>314703</v>
      </c>
      <c r="AE38" s="185">
        <v>318063</v>
      </c>
      <c r="AF38" s="185">
        <v>320390</v>
      </c>
      <c r="AG38" s="192">
        <v>301881</v>
      </c>
      <c r="AH38" s="199">
        <v>305818</v>
      </c>
      <c r="AI38" s="200">
        <f t="shared" si="0"/>
        <v>301881</v>
      </c>
      <c r="AK38" s="96">
        <f t="shared" si="1"/>
        <v>19743.02</v>
      </c>
      <c r="AL38" s="45">
        <f t="shared" si="2"/>
        <v>39486.03</v>
      </c>
      <c r="AN38" s="96">
        <f t="shared" si="3"/>
        <v>19743.02</v>
      </c>
      <c r="AO38" s="45">
        <f t="shared" si="4"/>
        <v>39486.03</v>
      </c>
    </row>
    <row r="39" spans="1:41" ht="30.75" x14ac:dyDescent="0.45">
      <c r="A39" s="226" t="s">
        <v>120</v>
      </c>
      <c r="B39" s="208"/>
      <c r="C39" s="226" t="str">
        <f>E18</f>
        <v>1. april 2022</v>
      </c>
      <c r="D39" s="208"/>
      <c r="E39" s="208"/>
      <c r="F39" s="208"/>
      <c r="AA39" s="71">
        <v>34</v>
      </c>
      <c r="AB39" s="185">
        <v>314298</v>
      </c>
      <c r="AC39" s="185">
        <v>317363</v>
      </c>
      <c r="AD39" s="185">
        <v>319485</v>
      </c>
      <c r="AE39" s="185">
        <v>322548</v>
      </c>
      <c r="AF39" s="185">
        <v>324670</v>
      </c>
      <c r="AG39" s="192">
        <v>307790</v>
      </c>
      <c r="AH39" s="199">
        <v>311804</v>
      </c>
      <c r="AI39" s="200">
        <f t="shared" si="0"/>
        <v>307790</v>
      </c>
      <c r="AK39" s="96">
        <f t="shared" si="1"/>
        <v>20129.47</v>
      </c>
      <c r="AL39" s="45">
        <f t="shared" si="2"/>
        <v>40258.93</v>
      </c>
      <c r="AN39" s="96">
        <f t="shared" si="3"/>
        <v>20129.47</v>
      </c>
      <c r="AO39" s="45">
        <f t="shared" si="4"/>
        <v>40258.93</v>
      </c>
    </row>
    <row r="40" spans="1:41" x14ac:dyDescent="0.2">
      <c r="A40" s="227"/>
      <c r="AA40" s="71">
        <v>35</v>
      </c>
      <c r="AB40" s="185">
        <v>319697</v>
      </c>
      <c r="AC40" s="185">
        <v>322450</v>
      </c>
      <c r="AD40" s="185">
        <v>324354</v>
      </c>
      <c r="AE40" s="185">
        <v>327107</v>
      </c>
      <c r="AF40" s="185">
        <v>329011</v>
      </c>
      <c r="AG40" s="192">
        <v>313854</v>
      </c>
      <c r="AH40" s="199">
        <v>317947</v>
      </c>
      <c r="AI40" s="200">
        <f t="shared" si="0"/>
        <v>313854</v>
      </c>
      <c r="AK40" s="96">
        <f t="shared" si="1"/>
        <v>20526.05</v>
      </c>
      <c r="AL40" s="45">
        <f t="shared" si="2"/>
        <v>41052.1</v>
      </c>
      <c r="AN40" s="96">
        <f t="shared" si="3"/>
        <v>20526.05</v>
      </c>
      <c r="AO40" s="45">
        <f t="shared" si="4"/>
        <v>41052.1</v>
      </c>
    </row>
    <row r="41" spans="1:41" x14ac:dyDescent="0.2">
      <c r="AA41" s="71">
        <v>36</v>
      </c>
      <c r="AB41" s="185">
        <v>325214</v>
      </c>
      <c r="AC41" s="185">
        <v>327634</v>
      </c>
      <c r="AD41" s="185">
        <v>329310</v>
      </c>
      <c r="AE41" s="185">
        <v>331731</v>
      </c>
      <c r="AF41" s="185">
        <v>333406</v>
      </c>
      <c r="AG41" s="192">
        <v>320074</v>
      </c>
      <c r="AH41" s="199">
        <v>324248</v>
      </c>
      <c r="AI41" s="200">
        <f t="shared" si="0"/>
        <v>320074</v>
      </c>
      <c r="AK41" s="96">
        <f t="shared" si="1"/>
        <v>20932.84</v>
      </c>
      <c r="AL41" s="45">
        <f t="shared" si="2"/>
        <v>41865.68</v>
      </c>
      <c r="AN41" s="96">
        <f t="shared" si="3"/>
        <v>20932.84</v>
      </c>
      <c r="AO41" s="45">
        <f t="shared" si="4"/>
        <v>41865.68</v>
      </c>
    </row>
    <row r="42" spans="1:41" x14ac:dyDescent="0.2">
      <c r="AA42" s="71">
        <v>37</v>
      </c>
      <c r="AB42" s="185">
        <v>330853</v>
      </c>
      <c r="AC42" s="185">
        <v>332923</v>
      </c>
      <c r="AD42" s="185">
        <v>334355</v>
      </c>
      <c r="AE42" s="185">
        <v>336425</v>
      </c>
      <c r="AF42" s="185">
        <v>337859</v>
      </c>
      <c r="AG42" s="192">
        <v>326457</v>
      </c>
      <c r="AH42" s="199">
        <v>330714</v>
      </c>
      <c r="AI42" s="200">
        <f t="shared" si="0"/>
        <v>326457</v>
      </c>
      <c r="AK42" s="96">
        <f t="shared" si="1"/>
        <v>21350.29</v>
      </c>
      <c r="AL42" s="45">
        <f t="shared" si="2"/>
        <v>42700.57</v>
      </c>
      <c r="AN42" s="96">
        <f t="shared" si="3"/>
        <v>21350.29</v>
      </c>
      <c r="AO42" s="45">
        <f t="shared" si="4"/>
        <v>42700.57</v>
      </c>
    </row>
    <row r="43" spans="1:41" x14ac:dyDescent="0.2">
      <c r="AA43" s="71">
        <v>38</v>
      </c>
      <c r="AB43" s="185">
        <v>336808</v>
      </c>
      <c r="AC43" s="185">
        <v>338540</v>
      </c>
      <c r="AD43" s="185">
        <v>339739</v>
      </c>
      <c r="AE43" s="185">
        <v>341471</v>
      </c>
      <c r="AF43" s="185">
        <v>342672</v>
      </c>
      <c r="AG43" s="192">
        <v>333129</v>
      </c>
      <c r="AH43" s="199">
        <v>337473</v>
      </c>
      <c r="AI43" s="200">
        <f t="shared" si="0"/>
        <v>333129</v>
      </c>
      <c r="AK43" s="96">
        <f t="shared" si="1"/>
        <v>21786.639999999999</v>
      </c>
      <c r="AL43" s="45">
        <f t="shared" si="2"/>
        <v>43573.27</v>
      </c>
      <c r="AN43" s="96">
        <f t="shared" si="3"/>
        <v>21786.639999999999</v>
      </c>
      <c r="AO43" s="45">
        <f t="shared" si="4"/>
        <v>43573.27</v>
      </c>
    </row>
    <row r="44" spans="1:41" ht="13.5" thickBot="1" x14ac:dyDescent="0.25">
      <c r="AA44" s="71">
        <v>39</v>
      </c>
      <c r="AB44" s="185">
        <v>342821</v>
      </c>
      <c r="AC44" s="185">
        <v>344156</v>
      </c>
      <c r="AD44" s="185">
        <v>345080</v>
      </c>
      <c r="AE44" s="185">
        <v>346413</v>
      </c>
      <c r="AF44" s="185">
        <v>347337</v>
      </c>
      <c r="AG44" s="192">
        <v>339990</v>
      </c>
      <c r="AH44" s="199">
        <v>344423</v>
      </c>
      <c r="AI44" s="200">
        <f t="shared" si="0"/>
        <v>339990</v>
      </c>
      <c r="AK44" s="96">
        <f t="shared" si="1"/>
        <v>22235.35</v>
      </c>
      <c r="AL44" s="45">
        <f t="shared" si="2"/>
        <v>44470.69</v>
      </c>
      <c r="AN44" s="96">
        <f t="shared" si="3"/>
        <v>22235.35</v>
      </c>
      <c r="AO44" s="45">
        <f t="shared" si="4"/>
        <v>44470.69</v>
      </c>
    </row>
    <row r="45" spans="1:41" ht="13.5" thickTop="1" x14ac:dyDescent="0.2">
      <c r="A45" s="264" t="s">
        <v>182</v>
      </c>
      <c r="B45" s="218"/>
      <c r="C45" s="212"/>
      <c r="D45" s="219"/>
      <c r="E45" s="219"/>
      <c r="F45" s="220" t="str">
        <f>+E18</f>
        <v>1. april 2022</v>
      </c>
      <c r="AA45" s="71">
        <v>40</v>
      </c>
      <c r="AB45" s="185">
        <v>348966</v>
      </c>
      <c r="AC45" s="185">
        <v>349878</v>
      </c>
      <c r="AD45" s="185">
        <v>350510</v>
      </c>
      <c r="AE45" s="185">
        <v>351422</v>
      </c>
      <c r="AF45" s="185">
        <v>352054</v>
      </c>
      <c r="AG45" s="192">
        <v>347028</v>
      </c>
      <c r="AH45" s="199">
        <v>351553</v>
      </c>
      <c r="AI45" s="200">
        <f t="shared" si="0"/>
        <v>347028</v>
      </c>
      <c r="AK45" s="96">
        <f t="shared" si="1"/>
        <v>22695.63</v>
      </c>
      <c r="AL45" s="45">
        <f t="shared" si="2"/>
        <v>45391.26</v>
      </c>
      <c r="AN45" s="96">
        <f t="shared" si="3"/>
        <v>22695.63</v>
      </c>
      <c r="AO45" s="45">
        <f t="shared" si="4"/>
        <v>45391.26</v>
      </c>
    </row>
    <row r="46" spans="1:41" x14ac:dyDescent="0.2">
      <c r="A46" s="14"/>
      <c r="B46" s="18"/>
      <c r="C46" s="19"/>
      <c r="D46" s="20" t="s">
        <v>0</v>
      </c>
      <c r="E46" s="19"/>
      <c r="F46" s="25"/>
      <c r="AA46" s="71">
        <v>41</v>
      </c>
      <c r="AB46" s="185">
        <v>355245</v>
      </c>
      <c r="AC46" s="185">
        <v>355712</v>
      </c>
      <c r="AD46" s="185">
        <v>356037</v>
      </c>
      <c r="AE46" s="185">
        <v>356505</v>
      </c>
      <c r="AF46" s="185">
        <v>356828</v>
      </c>
      <c r="AG46" s="192">
        <v>354250</v>
      </c>
      <c r="AH46" s="199">
        <v>358869</v>
      </c>
      <c r="AI46" s="200">
        <f t="shared" si="0"/>
        <v>354250</v>
      </c>
      <c r="AK46" s="96">
        <f t="shared" si="1"/>
        <v>23167.95</v>
      </c>
      <c r="AL46" s="45">
        <f t="shared" si="2"/>
        <v>46335.9</v>
      </c>
      <c r="AN46" s="96">
        <f t="shared" si="3"/>
        <v>23167.95</v>
      </c>
      <c r="AO46" s="45">
        <f t="shared" si="4"/>
        <v>46335.9</v>
      </c>
    </row>
    <row r="47" spans="1:41" ht="13.5" thickBot="1" x14ac:dyDescent="0.25">
      <c r="A47" s="21" t="s">
        <v>2</v>
      </c>
      <c r="B47" s="32" t="s">
        <v>3</v>
      </c>
      <c r="C47" s="32" t="s">
        <v>4</v>
      </c>
      <c r="D47" s="32" t="s">
        <v>5</v>
      </c>
      <c r="E47" s="32" t="s">
        <v>6</v>
      </c>
      <c r="F47" s="33" t="s">
        <v>7</v>
      </c>
      <c r="AA47" s="71">
        <v>42</v>
      </c>
      <c r="AB47" s="185">
        <v>361660</v>
      </c>
      <c r="AC47" s="185"/>
      <c r="AD47" s="185"/>
      <c r="AE47" s="185"/>
      <c r="AF47" s="185"/>
      <c r="AG47" s="192">
        <v>361659</v>
      </c>
      <c r="AH47" s="199">
        <v>366375</v>
      </c>
      <c r="AI47" s="200">
        <f t="shared" si="0"/>
        <v>361659</v>
      </c>
      <c r="AK47" s="96">
        <f t="shared" si="1"/>
        <v>23652.5</v>
      </c>
      <c r="AL47" s="45">
        <f t="shared" si="2"/>
        <v>47305</v>
      </c>
      <c r="AN47" s="96">
        <f t="shared" si="3"/>
        <v>23652.5</v>
      </c>
      <c r="AO47" s="45">
        <f t="shared" si="4"/>
        <v>47305</v>
      </c>
    </row>
    <row r="48" spans="1:41" x14ac:dyDescent="0.2">
      <c r="A48" s="35">
        <v>8</v>
      </c>
      <c r="B48" s="16">
        <f t="shared" ref="B48:B81" si="5">ROUND(AB13*$E$17%,0)</f>
        <v>234075</v>
      </c>
      <c r="C48" s="16">
        <f t="shared" ref="C48:C81" si="6">ROUND(AC13*$E$17%,0)</f>
        <v>238708</v>
      </c>
      <c r="D48" s="16">
        <f t="shared" ref="D48:D81" si="7">ROUND(AD13*$E$17%,0)</f>
        <v>241917</v>
      </c>
      <c r="E48" s="16">
        <f t="shared" ref="E48:E81" si="8">ROUND(AE13*$E$17%,0)</f>
        <v>246551</v>
      </c>
      <c r="F48" s="23">
        <f t="shared" ref="F48:F81" si="9">ROUND(AF13*$E$17%,0)</f>
        <v>249759</v>
      </c>
      <c r="AA48" s="71">
        <v>43</v>
      </c>
      <c r="AB48" s="185">
        <v>369689</v>
      </c>
      <c r="AC48" s="185"/>
      <c r="AD48" s="185"/>
      <c r="AE48" s="185"/>
      <c r="AF48" s="185"/>
      <c r="AG48" s="192">
        <v>369688</v>
      </c>
      <c r="AH48" s="199">
        <v>374509</v>
      </c>
      <c r="AI48" s="200">
        <f t="shared" si="0"/>
        <v>369688</v>
      </c>
      <c r="AK48" s="96">
        <f t="shared" si="1"/>
        <v>24177.59</v>
      </c>
      <c r="AL48" s="45">
        <f t="shared" si="2"/>
        <v>48355.19</v>
      </c>
      <c r="AN48" s="96">
        <f t="shared" si="3"/>
        <v>24177.59</v>
      </c>
      <c r="AO48" s="45">
        <f t="shared" si="4"/>
        <v>48355.19</v>
      </c>
    </row>
    <row r="49" spans="1:41" x14ac:dyDescent="0.2">
      <c r="A49" s="35">
        <f t="shared" ref="A49:A89" si="10">+A48+1</f>
        <v>9</v>
      </c>
      <c r="B49" s="16">
        <f t="shared" si="5"/>
        <v>237968</v>
      </c>
      <c r="C49" s="16">
        <f t="shared" si="6"/>
        <v>242715</v>
      </c>
      <c r="D49" s="16">
        <f t="shared" si="7"/>
        <v>246005</v>
      </c>
      <c r="E49" s="16">
        <f t="shared" si="8"/>
        <v>250753</v>
      </c>
      <c r="F49" s="23">
        <f t="shared" si="9"/>
        <v>254042</v>
      </c>
      <c r="AA49" s="71">
        <v>44</v>
      </c>
      <c r="AB49" s="185">
        <v>377937</v>
      </c>
      <c r="AC49" s="185"/>
      <c r="AD49" s="185"/>
      <c r="AE49" s="185"/>
      <c r="AF49" s="185"/>
      <c r="AG49" s="192">
        <v>377938</v>
      </c>
      <c r="AH49" s="199">
        <v>382866</v>
      </c>
      <c r="AI49" s="200">
        <f t="shared" si="0"/>
        <v>377938</v>
      </c>
      <c r="AK49" s="96">
        <f t="shared" si="1"/>
        <v>24717.14</v>
      </c>
      <c r="AL49" s="45">
        <f t="shared" si="2"/>
        <v>49434.29</v>
      </c>
      <c r="AN49" s="96">
        <f t="shared" si="3"/>
        <v>24717.14</v>
      </c>
      <c r="AO49" s="45">
        <f t="shared" si="4"/>
        <v>49434.29</v>
      </c>
    </row>
    <row r="50" spans="1:41" x14ac:dyDescent="0.2">
      <c r="A50" s="35">
        <f t="shared" si="10"/>
        <v>10</v>
      </c>
      <c r="B50" s="16">
        <f t="shared" si="5"/>
        <v>241964</v>
      </c>
      <c r="C50" s="16">
        <f t="shared" si="6"/>
        <v>246833</v>
      </c>
      <c r="D50" s="16">
        <f t="shared" si="7"/>
        <v>250203</v>
      </c>
      <c r="E50" s="16">
        <f t="shared" si="8"/>
        <v>255070</v>
      </c>
      <c r="F50" s="23">
        <f t="shared" si="9"/>
        <v>258442</v>
      </c>
      <c r="AA50" s="71">
        <v>45</v>
      </c>
      <c r="AB50" s="185">
        <v>386414</v>
      </c>
      <c r="AC50" s="185"/>
      <c r="AD50" s="185"/>
      <c r="AE50" s="185"/>
      <c r="AF50" s="185"/>
      <c r="AG50" s="192">
        <v>386414</v>
      </c>
      <c r="AH50" s="199">
        <v>391453</v>
      </c>
      <c r="AI50" s="200">
        <f t="shared" si="0"/>
        <v>386414</v>
      </c>
      <c r="AK50" s="96">
        <f t="shared" si="1"/>
        <v>25271.47</v>
      </c>
      <c r="AL50" s="45">
        <f t="shared" si="2"/>
        <v>50542.95</v>
      </c>
      <c r="AN50" s="96">
        <f t="shared" si="3"/>
        <v>25271.47</v>
      </c>
      <c r="AO50" s="45">
        <f t="shared" si="4"/>
        <v>50542.95</v>
      </c>
    </row>
    <row r="51" spans="1:41" x14ac:dyDescent="0.2">
      <c r="A51" s="35">
        <f t="shared" si="10"/>
        <v>11</v>
      </c>
      <c r="B51" s="16">
        <f t="shared" si="5"/>
        <v>245118</v>
      </c>
      <c r="C51" s="16">
        <f t="shared" si="6"/>
        <v>250107</v>
      </c>
      <c r="D51" s="16">
        <f t="shared" si="7"/>
        <v>253562</v>
      </c>
      <c r="E51" s="16">
        <f t="shared" si="8"/>
        <v>258551</v>
      </c>
      <c r="F51" s="23">
        <f t="shared" si="9"/>
        <v>262004</v>
      </c>
      <c r="AA51" s="71">
        <v>46</v>
      </c>
      <c r="AB51" s="185">
        <v>395125</v>
      </c>
      <c r="AC51" s="185"/>
      <c r="AD51" s="185"/>
      <c r="AE51" s="185"/>
      <c r="AF51" s="185"/>
      <c r="AG51" s="192">
        <v>395125</v>
      </c>
      <c r="AH51" s="199">
        <v>400277</v>
      </c>
      <c r="AI51" s="200">
        <f t="shared" si="0"/>
        <v>395125</v>
      </c>
      <c r="AK51" s="96">
        <f t="shared" si="1"/>
        <v>25841.17</v>
      </c>
      <c r="AL51" s="45">
        <f t="shared" si="2"/>
        <v>51682.35</v>
      </c>
      <c r="AN51" s="96">
        <f t="shared" si="3"/>
        <v>25841.17</v>
      </c>
      <c r="AO51" s="45">
        <f t="shared" si="4"/>
        <v>51682.35</v>
      </c>
    </row>
    <row r="52" spans="1:41" x14ac:dyDescent="0.2">
      <c r="A52" s="35">
        <f t="shared" si="10"/>
        <v>12</v>
      </c>
      <c r="B52" s="16">
        <f t="shared" si="5"/>
        <v>249338</v>
      </c>
      <c r="C52" s="16">
        <f t="shared" si="6"/>
        <v>254453</v>
      </c>
      <c r="D52" s="16">
        <f t="shared" si="7"/>
        <v>257996</v>
      </c>
      <c r="E52" s="16">
        <f t="shared" si="8"/>
        <v>263109</v>
      </c>
      <c r="F52" s="23">
        <f t="shared" si="9"/>
        <v>266649</v>
      </c>
      <c r="AA52" s="71">
        <v>47</v>
      </c>
      <c r="AB52" s="185">
        <v>413269</v>
      </c>
      <c r="AC52" s="185"/>
      <c r="AD52" s="185"/>
      <c r="AE52" s="185"/>
      <c r="AF52" s="185"/>
      <c r="AG52" s="192">
        <v>413269</v>
      </c>
      <c r="AH52" s="199">
        <v>418658</v>
      </c>
      <c r="AI52" s="200">
        <f t="shared" si="0"/>
        <v>413269</v>
      </c>
      <c r="AK52" s="96">
        <f t="shared" si="1"/>
        <v>27027.79</v>
      </c>
      <c r="AL52" s="45">
        <f t="shared" si="2"/>
        <v>54055.58</v>
      </c>
      <c r="AN52" s="96">
        <f t="shared" si="3"/>
        <v>27027.79</v>
      </c>
      <c r="AO52" s="45">
        <f t="shared" si="4"/>
        <v>54055.58</v>
      </c>
    </row>
    <row r="53" spans="1:41" x14ac:dyDescent="0.2">
      <c r="A53" s="35">
        <f t="shared" si="10"/>
        <v>13</v>
      </c>
      <c r="B53" s="16">
        <f t="shared" si="5"/>
        <v>253678</v>
      </c>
      <c r="C53" s="16">
        <f t="shared" si="6"/>
        <v>258920</v>
      </c>
      <c r="D53" s="16">
        <f t="shared" si="7"/>
        <v>262550</v>
      </c>
      <c r="E53" s="16">
        <f t="shared" si="8"/>
        <v>267795</v>
      </c>
      <c r="F53" s="23">
        <f t="shared" si="9"/>
        <v>271423</v>
      </c>
      <c r="AA53" s="71">
        <v>48</v>
      </c>
      <c r="AB53" s="185">
        <v>441026</v>
      </c>
      <c r="AC53" s="185"/>
      <c r="AD53" s="185"/>
      <c r="AE53" s="185"/>
      <c r="AF53" s="185"/>
      <c r="AG53" s="192">
        <v>441026</v>
      </c>
      <c r="AH53" s="199">
        <v>446777</v>
      </c>
      <c r="AI53" s="200">
        <f t="shared" si="0"/>
        <v>441026</v>
      </c>
      <c r="AK53" s="96">
        <f t="shared" si="1"/>
        <v>28843.1</v>
      </c>
      <c r="AL53" s="45">
        <f t="shared" si="2"/>
        <v>57686.2</v>
      </c>
      <c r="AN53" s="96">
        <f t="shared" si="3"/>
        <v>28843.1</v>
      </c>
      <c r="AO53" s="45">
        <f t="shared" si="4"/>
        <v>57686.2</v>
      </c>
    </row>
    <row r="54" spans="1:41" ht="13.5" thickBot="1" x14ac:dyDescent="0.25">
      <c r="A54" s="35">
        <f t="shared" si="10"/>
        <v>14</v>
      </c>
      <c r="B54" s="16">
        <f t="shared" si="5"/>
        <v>258135</v>
      </c>
      <c r="C54" s="16">
        <f t="shared" si="6"/>
        <v>263510</v>
      </c>
      <c r="D54" s="16">
        <f t="shared" si="7"/>
        <v>267231</v>
      </c>
      <c r="E54" s="16">
        <f t="shared" si="8"/>
        <v>272606</v>
      </c>
      <c r="F54" s="23">
        <f t="shared" si="9"/>
        <v>276327</v>
      </c>
      <c r="AA54" s="72">
        <v>49</v>
      </c>
      <c r="AB54" s="186">
        <v>471781</v>
      </c>
      <c r="AC54" s="186"/>
      <c r="AD54" s="186"/>
      <c r="AE54" s="186"/>
      <c r="AF54" s="186"/>
      <c r="AG54" s="193">
        <v>471781</v>
      </c>
      <c r="AH54" s="199">
        <v>477933</v>
      </c>
      <c r="AI54" s="200">
        <f t="shared" si="0"/>
        <v>471781</v>
      </c>
      <c r="AK54" s="194">
        <f t="shared" si="1"/>
        <v>30854.48</v>
      </c>
      <c r="AL54" s="49">
        <f t="shared" si="2"/>
        <v>61708.95</v>
      </c>
      <c r="AN54" s="194">
        <f t="shared" si="3"/>
        <v>30854.48</v>
      </c>
      <c r="AO54" s="49">
        <f t="shared" si="4"/>
        <v>61708.95</v>
      </c>
    </row>
    <row r="55" spans="1:41" ht="13.5" thickTop="1" x14ac:dyDescent="0.2">
      <c r="A55" s="35">
        <f t="shared" si="10"/>
        <v>15</v>
      </c>
      <c r="B55" s="16">
        <f t="shared" si="5"/>
        <v>262714</v>
      </c>
      <c r="C55" s="16">
        <f t="shared" si="6"/>
        <v>268224</v>
      </c>
      <c r="D55" s="16">
        <f t="shared" si="7"/>
        <v>272038</v>
      </c>
      <c r="E55" s="16">
        <f t="shared" si="8"/>
        <v>277549</v>
      </c>
      <c r="F55" s="23">
        <f t="shared" si="9"/>
        <v>281364</v>
      </c>
    </row>
    <row r="56" spans="1:41" x14ac:dyDescent="0.2">
      <c r="A56" s="35">
        <f t="shared" si="10"/>
        <v>16</v>
      </c>
      <c r="B56" s="16">
        <f t="shared" si="5"/>
        <v>266223</v>
      </c>
      <c r="C56" s="16">
        <f t="shared" si="6"/>
        <v>271873</v>
      </c>
      <c r="D56" s="16">
        <f t="shared" si="7"/>
        <v>275786</v>
      </c>
      <c r="E56" s="16">
        <f t="shared" si="8"/>
        <v>281435</v>
      </c>
      <c r="F56" s="23">
        <f t="shared" si="9"/>
        <v>285347</v>
      </c>
      <c r="AG56" s="197"/>
    </row>
    <row r="57" spans="1:41" x14ac:dyDescent="0.2">
      <c r="A57" s="35">
        <f t="shared" si="10"/>
        <v>17</v>
      </c>
      <c r="B57" s="16">
        <f t="shared" si="5"/>
        <v>271057</v>
      </c>
      <c r="C57" s="16">
        <f t="shared" si="6"/>
        <v>276851</v>
      </c>
      <c r="D57" s="16">
        <f t="shared" si="7"/>
        <v>280862</v>
      </c>
      <c r="E57" s="16">
        <f t="shared" si="8"/>
        <v>286655</v>
      </c>
      <c r="F57" s="23">
        <f t="shared" si="9"/>
        <v>290664</v>
      </c>
    </row>
    <row r="58" spans="1:41" x14ac:dyDescent="0.2">
      <c r="A58" s="35">
        <f t="shared" si="10"/>
        <v>18</v>
      </c>
      <c r="B58" s="16">
        <f t="shared" si="5"/>
        <v>276026</v>
      </c>
      <c r="C58" s="16">
        <f t="shared" si="6"/>
        <v>281968</v>
      </c>
      <c r="D58" s="16">
        <f t="shared" si="7"/>
        <v>286080</v>
      </c>
      <c r="E58" s="16">
        <f t="shared" si="8"/>
        <v>292020</v>
      </c>
      <c r="F58" s="23">
        <f t="shared" si="9"/>
        <v>296132</v>
      </c>
    </row>
    <row r="59" spans="1:41" x14ac:dyDescent="0.2">
      <c r="A59" s="35">
        <f t="shared" si="10"/>
        <v>19</v>
      </c>
      <c r="B59" s="16">
        <f t="shared" si="5"/>
        <v>279735</v>
      </c>
      <c r="C59" s="16">
        <f t="shared" si="6"/>
        <v>285827</v>
      </c>
      <c r="D59" s="16">
        <f t="shared" si="7"/>
        <v>290043</v>
      </c>
      <c r="E59" s="16">
        <f t="shared" si="8"/>
        <v>296136</v>
      </c>
      <c r="F59" s="23">
        <f t="shared" si="9"/>
        <v>300355</v>
      </c>
    </row>
    <row r="60" spans="1:41" x14ac:dyDescent="0.2">
      <c r="A60" s="35">
        <f t="shared" si="10"/>
        <v>20</v>
      </c>
      <c r="B60" s="16">
        <f t="shared" si="5"/>
        <v>283586</v>
      </c>
      <c r="C60" s="16">
        <f t="shared" si="6"/>
        <v>289832</v>
      </c>
      <c r="D60" s="16">
        <f t="shared" si="7"/>
        <v>294157</v>
      </c>
      <c r="E60" s="16">
        <f t="shared" si="8"/>
        <v>300404</v>
      </c>
      <c r="F60" s="23">
        <f t="shared" si="9"/>
        <v>304727</v>
      </c>
    </row>
    <row r="61" spans="1:41" x14ac:dyDescent="0.2">
      <c r="A61" s="35">
        <f t="shared" si="10"/>
        <v>21</v>
      </c>
      <c r="B61" s="16">
        <f t="shared" si="5"/>
        <v>288280</v>
      </c>
      <c r="C61" s="16">
        <f t="shared" si="6"/>
        <v>294687</v>
      </c>
      <c r="D61" s="16">
        <f t="shared" si="7"/>
        <v>299122</v>
      </c>
      <c r="E61" s="16">
        <f t="shared" si="8"/>
        <v>305529</v>
      </c>
      <c r="F61" s="23">
        <f t="shared" si="9"/>
        <v>309964</v>
      </c>
    </row>
    <row r="62" spans="1:41" x14ac:dyDescent="0.2">
      <c r="A62" s="35">
        <f t="shared" si="10"/>
        <v>22</v>
      </c>
      <c r="B62" s="16">
        <f t="shared" si="5"/>
        <v>292629</v>
      </c>
      <c r="C62" s="16">
        <f t="shared" si="6"/>
        <v>299036</v>
      </c>
      <c r="D62" s="16">
        <f t="shared" si="7"/>
        <v>303471</v>
      </c>
      <c r="E62" s="16">
        <f t="shared" si="8"/>
        <v>309878</v>
      </c>
      <c r="F62" s="23">
        <f t="shared" si="9"/>
        <v>314314</v>
      </c>
    </row>
    <row r="63" spans="1:41" x14ac:dyDescent="0.2">
      <c r="A63" s="35">
        <f t="shared" si="10"/>
        <v>23</v>
      </c>
      <c r="B63" s="16">
        <f t="shared" si="5"/>
        <v>297291</v>
      </c>
      <c r="C63" s="16">
        <f t="shared" si="6"/>
        <v>303519</v>
      </c>
      <c r="D63" s="16">
        <f t="shared" si="7"/>
        <v>307834</v>
      </c>
      <c r="E63" s="16">
        <f t="shared" si="8"/>
        <v>314065</v>
      </c>
      <c r="F63" s="23">
        <f t="shared" si="9"/>
        <v>318377</v>
      </c>
    </row>
    <row r="64" spans="1:41" x14ac:dyDescent="0.2">
      <c r="A64" s="35">
        <f t="shared" si="10"/>
        <v>24</v>
      </c>
      <c r="B64" s="16">
        <f t="shared" si="5"/>
        <v>302094</v>
      </c>
      <c r="C64" s="16">
        <f t="shared" si="6"/>
        <v>308147</v>
      </c>
      <c r="D64" s="16">
        <f t="shared" si="7"/>
        <v>312339</v>
      </c>
      <c r="E64" s="16">
        <f t="shared" si="8"/>
        <v>318394</v>
      </c>
      <c r="F64" s="23">
        <f t="shared" si="9"/>
        <v>322586</v>
      </c>
    </row>
    <row r="65" spans="1:6" x14ac:dyDescent="0.2">
      <c r="A65" s="35">
        <f t="shared" si="10"/>
        <v>25</v>
      </c>
      <c r="B65" s="16">
        <f t="shared" si="5"/>
        <v>307003</v>
      </c>
      <c r="C65" s="16">
        <f t="shared" si="6"/>
        <v>312869</v>
      </c>
      <c r="D65" s="16">
        <f t="shared" si="7"/>
        <v>316930</v>
      </c>
      <c r="E65" s="16">
        <f t="shared" si="8"/>
        <v>322795</v>
      </c>
      <c r="F65" s="23">
        <f t="shared" si="9"/>
        <v>326856</v>
      </c>
    </row>
    <row r="66" spans="1:6" x14ac:dyDescent="0.2">
      <c r="A66" s="35">
        <f t="shared" si="10"/>
        <v>26</v>
      </c>
      <c r="B66" s="16">
        <f t="shared" si="5"/>
        <v>312027</v>
      </c>
      <c r="C66" s="16">
        <f t="shared" si="6"/>
        <v>317689</v>
      </c>
      <c r="D66" s="16">
        <f t="shared" si="7"/>
        <v>321609</v>
      </c>
      <c r="E66" s="16">
        <f t="shared" si="8"/>
        <v>327272</v>
      </c>
      <c r="F66" s="23">
        <f t="shared" si="9"/>
        <v>331191</v>
      </c>
    </row>
    <row r="67" spans="1:6" x14ac:dyDescent="0.2">
      <c r="A67" s="35">
        <f t="shared" si="10"/>
        <v>27</v>
      </c>
      <c r="B67" s="16">
        <f t="shared" si="5"/>
        <v>317159</v>
      </c>
      <c r="C67" s="16">
        <f t="shared" si="6"/>
        <v>322603</v>
      </c>
      <c r="D67" s="16">
        <f t="shared" si="7"/>
        <v>326375</v>
      </c>
      <c r="E67" s="16">
        <f t="shared" si="8"/>
        <v>331820</v>
      </c>
      <c r="F67" s="23">
        <f t="shared" si="9"/>
        <v>335590</v>
      </c>
    </row>
    <row r="68" spans="1:6" x14ac:dyDescent="0.2">
      <c r="A68" s="35">
        <f t="shared" si="10"/>
        <v>28</v>
      </c>
      <c r="B68" s="16">
        <f t="shared" si="5"/>
        <v>322406</v>
      </c>
      <c r="C68" s="16">
        <f t="shared" si="6"/>
        <v>327621</v>
      </c>
      <c r="D68" s="16">
        <f t="shared" si="7"/>
        <v>331231</v>
      </c>
      <c r="E68" s="16">
        <f t="shared" si="8"/>
        <v>336444</v>
      </c>
      <c r="F68" s="23">
        <f t="shared" si="9"/>
        <v>340055</v>
      </c>
    </row>
    <row r="69" spans="1:6" x14ac:dyDescent="0.2">
      <c r="A69" s="35">
        <f t="shared" si="10"/>
        <v>29</v>
      </c>
      <c r="B69" s="16">
        <f t="shared" si="5"/>
        <v>327772</v>
      </c>
      <c r="C69" s="16">
        <f t="shared" si="6"/>
        <v>332739</v>
      </c>
      <c r="D69" s="16">
        <f t="shared" si="7"/>
        <v>336179</v>
      </c>
      <c r="E69" s="16">
        <f t="shared" si="8"/>
        <v>341146</v>
      </c>
      <c r="F69" s="23">
        <f t="shared" si="9"/>
        <v>344585</v>
      </c>
    </row>
    <row r="70" spans="1:6" x14ac:dyDescent="0.2">
      <c r="A70" s="35">
        <f t="shared" si="10"/>
        <v>30</v>
      </c>
      <c r="B70" s="16">
        <f t="shared" si="5"/>
        <v>333260</v>
      </c>
      <c r="C70" s="16">
        <f t="shared" si="6"/>
        <v>337964</v>
      </c>
      <c r="D70" s="16">
        <f t="shared" si="7"/>
        <v>341220</v>
      </c>
      <c r="E70" s="16">
        <f t="shared" si="8"/>
        <v>345922</v>
      </c>
      <c r="F70" s="23">
        <f t="shared" si="9"/>
        <v>349179</v>
      </c>
    </row>
    <row r="71" spans="1:6" x14ac:dyDescent="0.2">
      <c r="A71" s="35">
        <f t="shared" si="10"/>
        <v>31</v>
      </c>
      <c r="B71" s="16">
        <f t="shared" si="5"/>
        <v>338865</v>
      </c>
      <c r="C71" s="16">
        <f t="shared" si="6"/>
        <v>343289</v>
      </c>
      <c r="D71" s="16">
        <f t="shared" si="7"/>
        <v>346353</v>
      </c>
      <c r="E71" s="16">
        <f t="shared" si="8"/>
        <v>350777</v>
      </c>
      <c r="F71" s="23">
        <f t="shared" si="9"/>
        <v>353840</v>
      </c>
    </row>
    <row r="72" spans="1:6" x14ac:dyDescent="0.2">
      <c r="A72" s="35">
        <f t="shared" si="10"/>
        <v>32</v>
      </c>
      <c r="B72" s="16">
        <f t="shared" si="5"/>
        <v>344600</v>
      </c>
      <c r="C72" s="16">
        <f t="shared" si="6"/>
        <v>348726</v>
      </c>
      <c r="D72" s="16">
        <f t="shared" si="7"/>
        <v>351582</v>
      </c>
      <c r="E72" s="16">
        <f t="shared" si="8"/>
        <v>355711</v>
      </c>
      <c r="F72" s="23">
        <f t="shared" si="9"/>
        <v>358566</v>
      </c>
    </row>
    <row r="73" spans="1:6" x14ac:dyDescent="0.2">
      <c r="A73" s="35">
        <f t="shared" si="10"/>
        <v>33</v>
      </c>
      <c r="B73" s="16">
        <f t="shared" si="5"/>
        <v>350456</v>
      </c>
      <c r="C73" s="16">
        <f t="shared" si="6"/>
        <v>354266</v>
      </c>
      <c r="D73" s="16">
        <f t="shared" si="7"/>
        <v>356906</v>
      </c>
      <c r="E73" s="16">
        <f t="shared" si="8"/>
        <v>360717</v>
      </c>
      <c r="F73" s="23">
        <f t="shared" si="9"/>
        <v>363356</v>
      </c>
    </row>
    <row r="74" spans="1:6" x14ac:dyDescent="0.2">
      <c r="A74" s="35">
        <f t="shared" si="10"/>
        <v>34</v>
      </c>
      <c r="B74" s="16">
        <f t="shared" si="5"/>
        <v>356447</v>
      </c>
      <c r="C74" s="16">
        <f t="shared" si="6"/>
        <v>359923</v>
      </c>
      <c r="D74" s="16">
        <f t="shared" si="7"/>
        <v>362329</v>
      </c>
      <c r="E74" s="16">
        <f t="shared" si="8"/>
        <v>365803</v>
      </c>
      <c r="F74" s="23">
        <f t="shared" si="9"/>
        <v>368210</v>
      </c>
    </row>
    <row r="75" spans="1:6" x14ac:dyDescent="0.2">
      <c r="A75" s="35">
        <f t="shared" si="10"/>
        <v>35</v>
      </c>
      <c r="B75" s="16">
        <f t="shared" si="5"/>
        <v>362570</v>
      </c>
      <c r="C75" s="16">
        <f t="shared" si="6"/>
        <v>365692</v>
      </c>
      <c r="D75" s="16">
        <f t="shared" si="7"/>
        <v>367851</v>
      </c>
      <c r="E75" s="16">
        <f t="shared" si="8"/>
        <v>370973</v>
      </c>
      <c r="F75" s="23">
        <f t="shared" si="9"/>
        <v>373133</v>
      </c>
    </row>
    <row r="76" spans="1:6" x14ac:dyDescent="0.2">
      <c r="A76" s="35">
        <f t="shared" si="10"/>
        <v>36</v>
      </c>
      <c r="B76" s="16">
        <f t="shared" si="5"/>
        <v>368826</v>
      </c>
      <c r="C76" s="16">
        <f t="shared" si="6"/>
        <v>371571</v>
      </c>
      <c r="D76" s="16">
        <f t="shared" si="7"/>
        <v>373472</v>
      </c>
      <c r="E76" s="16">
        <f t="shared" si="8"/>
        <v>376217</v>
      </c>
      <c r="F76" s="23">
        <f t="shared" si="9"/>
        <v>378117</v>
      </c>
    </row>
    <row r="77" spans="1:6" x14ac:dyDescent="0.2">
      <c r="A77" s="35">
        <f t="shared" si="10"/>
        <v>37</v>
      </c>
      <c r="B77" s="16">
        <f t="shared" si="5"/>
        <v>375222</v>
      </c>
      <c r="C77" s="16">
        <f t="shared" si="6"/>
        <v>377569</v>
      </c>
      <c r="D77" s="16">
        <f t="shared" si="7"/>
        <v>379193</v>
      </c>
      <c r="E77" s="16">
        <f t="shared" si="8"/>
        <v>381541</v>
      </c>
      <c r="F77" s="23">
        <f t="shared" si="9"/>
        <v>383167</v>
      </c>
    </row>
    <row r="78" spans="1:6" x14ac:dyDescent="0.2">
      <c r="A78" s="35">
        <f t="shared" si="10"/>
        <v>38</v>
      </c>
      <c r="B78" s="16">
        <f t="shared" si="5"/>
        <v>381975</v>
      </c>
      <c r="C78" s="16">
        <f t="shared" si="6"/>
        <v>383940</v>
      </c>
      <c r="D78" s="16">
        <f t="shared" si="7"/>
        <v>385299</v>
      </c>
      <c r="E78" s="16">
        <f t="shared" si="8"/>
        <v>387264</v>
      </c>
      <c r="F78" s="23">
        <f t="shared" si="9"/>
        <v>388626</v>
      </c>
    </row>
    <row r="79" spans="1:6" x14ac:dyDescent="0.2">
      <c r="A79" s="35">
        <f t="shared" si="10"/>
        <v>39</v>
      </c>
      <c r="B79" s="16">
        <f t="shared" si="5"/>
        <v>388795</v>
      </c>
      <c r="C79" s="16">
        <f t="shared" si="6"/>
        <v>390309</v>
      </c>
      <c r="D79" s="16">
        <f t="shared" si="7"/>
        <v>391357</v>
      </c>
      <c r="E79" s="16">
        <f t="shared" si="8"/>
        <v>392868</v>
      </c>
      <c r="F79" s="23">
        <f t="shared" si="9"/>
        <v>393916</v>
      </c>
    </row>
    <row r="80" spans="1:6" x14ac:dyDescent="0.2">
      <c r="A80" s="35">
        <f t="shared" si="10"/>
        <v>40</v>
      </c>
      <c r="B80" s="16">
        <f t="shared" si="5"/>
        <v>395764</v>
      </c>
      <c r="C80" s="16">
        <f t="shared" si="6"/>
        <v>396798</v>
      </c>
      <c r="D80" s="16">
        <f t="shared" si="7"/>
        <v>397515</v>
      </c>
      <c r="E80" s="16">
        <f t="shared" si="8"/>
        <v>398549</v>
      </c>
      <c r="F80" s="23">
        <f t="shared" si="9"/>
        <v>399266</v>
      </c>
    </row>
    <row r="81" spans="1:6" x14ac:dyDescent="0.2">
      <c r="A81" s="35">
        <f t="shared" si="10"/>
        <v>41</v>
      </c>
      <c r="B81" s="16">
        <f t="shared" si="5"/>
        <v>402885</v>
      </c>
      <c r="C81" s="16">
        <f t="shared" si="6"/>
        <v>403414</v>
      </c>
      <c r="D81" s="16">
        <f t="shared" si="7"/>
        <v>403783</v>
      </c>
      <c r="E81" s="16">
        <f t="shared" si="8"/>
        <v>404314</v>
      </c>
      <c r="F81" s="23">
        <f t="shared" si="9"/>
        <v>404680</v>
      </c>
    </row>
    <row r="82" spans="1:6" x14ac:dyDescent="0.2">
      <c r="A82" s="35">
        <f t="shared" si="10"/>
        <v>42</v>
      </c>
      <c r="B82" s="16">
        <f t="shared" ref="B82:B89" si="11">ROUND(AB47*$E$17%,0)</f>
        <v>410160</v>
      </c>
      <c r="C82" s="12"/>
      <c r="D82" s="12"/>
      <c r="E82" s="12"/>
      <c r="F82" s="13"/>
    </row>
    <row r="83" spans="1:6" x14ac:dyDescent="0.2">
      <c r="A83" s="35">
        <f t="shared" si="10"/>
        <v>43</v>
      </c>
      <c r="B83" s="16">
        <f t="shared" si="11"/>
        <v>419266</v>
      </c>
      <c r="C83" s="12"/>
      <c r="D83" s="12"/>
      <c r="E83" s="12"/>
      <c r="F83" s="13"/>
    </row>
    <row r="84" spans="1:6" x14ac:dyDescent="0.2">
      <c r="A84" s="35">
        <f t="shared" si="10"/>
        <v>44</v>
      </c>
      <c r="B84" s="16">
        <f t="shared" si="11"/>
        <v>428620</v>
      </c>
      <c r="C84" s="12"/>
      <c r="D84" s="12"/>
      <c r="E84" s="12"/>
      <c r="F84" s="13"/>
    </row>
    <row r="85" spans="1:6" x14ac:dyDescent="0.2">
      <c r="A85" s="35">
        <f t="shared" si="10"/>
        <v>45</v>
      </c>
      <c r="B85" s="16">
        <f t="shared" si="11"/>
        <v>438234</v>
      </c>
      <c r="C85" s="12"/>
      <c r="D85" s="12"/>
      <c r="E85" s="12"/>
      <c r="F85" s="13"/>
    </row>
    <row r="86" spans="1:6" x14ac:dyDescent="0.2">
      <c r="A86" s="35">
        <f t="shared" si="10"/>
        <v>46</v>
      </c>
      <c r="B86" s="16">
        <f t="shared" si="11"/>
        <v>448113</v>
      </c>
      <c r="C86" s="12"/>
      <c r="D86" s="12"/>
      <c r="E86" s="12"/>
      <c r="F86" s="13"/>
    </row>
    <row r="87" spans="1:6" x14ac:dyDescent="0.2">
      <c r="A87" s="35">
        <f t="shared" si="10"/>
        <v>47</v>
      </c>
      <c r="B87" s="16">
        <f t="shared" si="11"/>
        <v>468690</v>
      </c>
      <c r="C87" s="12"/>
      <c r="D87" s="12"/>
      <c r="E87" s="12"/>
      <c r="F87" s="13"/>
    </row>
    <row r="88" spans="1:6" x14ac:dyDescent="0.2">
      <c r="A88" s="36">
        <f t="shared" si="10"/>
        <v>48</v>
      </c>
      <c r="B88" s="16">
        <f t="shared" si="11"/>
        <v>500169</v>
      </c>
      <c r="C88" s="12"/>
      <c r="D88" s="12"/>
      <c r="E88" s="12"/>
      <c r="F88" s="13"/>
    </row>
    <row r="89" spans="1:6" ht="13.5" thickBot="1" x14ac:dyDescent="0.25">
      <c r="A89" s="37">
        <f t="shared" si="10"/>
        <v>49</v>
      </c>
      <c r="B89" s="24">
        <f t="shared" si="11"/>
        <v>535049</v>
      </c>
      <c r="C89" s="7"/>
      <c r="D89" s="7"/>
      <c r="E89" s="7"/>
      <c r="F89" s="8"/>
    </row>
    <row r="90" spans="1:6" ht="13.5" thickTop="1" x14ac:dyDescent="0.2"/>
    <row r="91" spans="1:6" x14ac:dyDescent="0.2">
      <c r="A91" t="s">
        <v>9</v>
      </c>
      <c r="C91" s="156">
        <f>+E$17</f>
        <v>113.4104</v>
      </c>
    </row>
    <row r="94" spans="1:6" ht="13.5" thickBot="1" x14ac:dyDescent="0.25">
      <c r="B94" s="11"/>
    </row>
    <row r="95" spans="1:6" ht="13.5" thickTop="1" x14ac:dyDescent="0.2">
      <c r="A95" s="282" t="s">
        <v>183</v>
      </c>
      <c r="C95" s="212"/>
      <c r="D95" s="219"/>
      <c r="E95" s="219"/>
      <c r="F95" s="220" t="str">
        <f>+F45</f>
        <v>1. april 2022</v>
      </c>
    </row>
    <row r="96" spans="1:6" x14ac:dyDescent="0.2">
      <c r="A96" s="14"/>
      <c r="B96" s="18"/>
      <c r="C96" s="19"/>
      <c r="D96" s="20" t="s">
        <v>0</v>
      </c>
      <c r="E96" s="19"/>
      <c r="F96" s="25"/>
    </row>
    <row r="97" spans="1:6" ht="13.5" thickBot="1" x14ac:dyDescent="0.25">
      <c r="A97" s="21" t="s">
        <v>2</v>
      </c>
      <c r="B97" s="32" t="s">
        <v>3</v>
      </c>
      <c r="C97" s="32" t="s">
        <v>4</v>
      </c>
      <c r="D97" s="32" t="s">
        <v>5</v>
      </c>
      <c r="E97" s="32" t="s">
        <v>6</v>
      </c>
      <c r="F97" s="33" t="s">
        <v>7</v>
      </c>
    </row>
    <row r="98" spans="1:6" x14ac:dyDescent="0.2">
      <c r="A98" s="35">
        <v>8</v>
      </c>
      <c r="B98" s="16">
        <f t="shared" ref="B98:F107" si="12">+B48/12</f>
        <v>19506.25</v>
      </c>
      <c r="C98" s="16">
        <f t="shared" si="12"/>
        <v>19892.333333333332</v>
      </c>
      <c r="D98" s="16">
        <f t="shared" si="12"/>
        <v>20159.75</v>
      </c>
      <c r="E98" s="16">
        <f t="shared" si="12"/>
        <v>20545.916666666668</v>
      </c>
      <c r="F98" s="23">
        <f t="shared" si="12"/>
        <v>20813.25</v>
      </c>
    </row>
    <row r="99" spans="1:6" x14ac:dyDescent="0.2">
      <c r="A99" s="35">
        <f t="shared" ref="A99:A139" si="13">+A98+1</f>
        <v>9</v>
      </c>
      <c r="B99" s="16">
        <f t="shared" si="12"/>
        <v>19830.666666666668</v>
      </c>
      <c r="C99" s="16">
        <f t="shared" si="12"/>
        <v>20226.25</v>
      </c>
      <c r="D99" s="16">
        <f t="shared" si="12"/>
        <v>20500.416666666668</v>
      </c>
      <c r="E99" s="16">
        <f t="shared" si="12"/>
        <v>20896.083333333332</v>
      </c>
      <c r="F99" s="23">
        <f t="shared" si="12"/>
        <v>21170.166666666668</v>
      </c>
    </row>
    <row r="100" spans="1:6" x14ac:dyDescent="0.2">
      <c r="A100" s="35">
        <f t="shared" si="13"/>
        <v>10</v>
      </c>
      <c r="B100" s="16">
        <f t="shared" si="12"/>
        <v>20163.666666666668</v>
      </c>
      <c r="C100" s="16">
        <f t="shared" si="12"/>
        <v>20569.416666666668</v>
      </c>
      <c r="D100" s="16">
        <f t="shared" si="12"/>
        <v>20850.25</v>
      </c>
      <c r="E100" s="16">
        <f t="shared" si="12"/>
        <v>21255.833333333332</v>
      </c>
      <c r="F100" s="23">
        <f t="shared" si="12"/>
        <v>21536.833333333332</v>
      </c>
    </row>
    <row r="101" spans="1:6" x14ac:dyDescent="0.2">
      <c r="A101" s="35">
        <f t="shared" si="13"/>
        <v>11</v>
      </c>
      <c r="B101" s="16">
        <f t="shared" si="12"/>
        <v>20426.5</v>
      </c>
      <c r="C101" s="16">
        <f t="shared" si="12"/>
        <v>20842.25</v>
      </c>
      <c r="D101" s="16">
        <f t="shared" si="12"/>
        <v>21130.166666666668</v>
      </c>
      <c r="E101" s="16">
        <f t="shared" si="12"/>
        <v>21545.916666666668</v>
      </c>
      <c r="F101" s="23">
        <f t="shared" si="12"/>
        <v>21833.666666666668</v>
      </c>
    </row>
    <row r="102" spans="1:6" x14ac:dyDescent="0.2">
      <c r="A102" s="35">
        <f t="shared" si="13"/>
        <v>12</v>
      </c>
      <c r="B102" s="16">
        <f t="shared" si="12"/>
        <v>20778.166666666668</v>
      </c>
      <c r="C102" s="16">
        <f t="shared" si="12"/>
        <v>21204.416666666668</v>
      </c>
      <c r="D102" s="16">
        <f t="shared" si="12"/>
        <v>21499.666666666668</v>
      </c>
      <c r="E102" s="16">
        <f t="shared" si="12"/>
        <v>21925.75</v>
      </c>
      <c r="F102" s="23">
        <f t="shared" si="12"/>
        <v>22220.75</v>
      </c>
    </row>
    <row r="103" spans="1:6" x14ac:dyDescent="0.2">
      <c r="A103" s="35">
        <f t="shared" si="13"/>
        <v>13</v>
      </c>
      <c r="B103" s="16">
        <f t="shared" si="12"/>
        <v>21139.833333333332</v>
      </c>
      <c r="C103" s="16">
        <f t="shared" si="12"/>
        <v>21576.666666666668</v>
      </c>
      <c r="D103" s="16">
        <f t="shared" si="12"/>
        <v>21879.166666666668</v>
      </c>
      <c r="E103" s="16">
        <f t="shared" si="12"/>
        <v>22316.25</v>
      </c>
      <c r="F103" s="23">
        <f t="shared" si="12"/>
        <v>22618.583333333332</v>
      </c>
    </row>
    <row r="104" spans="1:6" x14ac:dyDescent="0.2">
      <c r="A104" s="35">
        <f t="shared" si="13"/>
        <v>14</v>
      </c>
      <c r="B104" s="16">
        <f t="shared" si="12"/>
        <v>21511.25</v>
      </c>
      <c r="C104" s="16">
        <f t="shared" si="12"/>
        <v>21959.166666666668</v>
      </c>
      <c r="D104" s="16">
        <f t="shared" si="12"/>
        <v>22269.25</v>
      </c>
      <c r="E104" s="16">
        <f t="shared" si="12"/>
        <v>22717.166666666668</v>
      </c>
      <c r="F104" s="23">
        <f t="shared" si="12"/>
        <v>23027.25</v>
      </c>
    </row>
    <row r="105" spans="1:6" x14ac:dyDescent="0.2">
      <c r="A105" s="35">
        <f t="shared" si="13"/>
        <v>15</v>
      </c>
      <c r="B105" s="16">
        <f t="shared" si="12"/>
        <v>21892.833333333332</v>
      </c>
      <c r="C105" s="16">
        <f t="shared" si="12"/>
        <v>22352</v>
      </c>
      <c r="D105" s="16">
        <f t="shared" si="12"/>
        <v>22669.833333333332</v>
      </c>
      <c r="E105" s="16">
        <f t="shared" si="12"/>
        <v>23129.083333333332</v>
      </c>
      <c r="F105" s="23">
        <f t="shared" si="12"/>
        <v>23447</v>
      </c>
    </row>
    <row r="106" spans="1:6" x14ac:dyDescent="0.2">
      <c r="A106" s="35">
        <f t="shared" si="13"/>
        <v>16</v>
      </c>
      <c r="B106" s="16">
        <f t="shared" si="12"/>
        <v>22185.25</v>
      </c>
      <c r="C106" s="16">
        <f t="shared" si="12"/>
        <v>22656.083333333332</v>
      </c>
      <c r="D106" s="16">
        <f t="shared" si="12"/>
        <v>22982.166666666668</v>
      </c>
      <c r="E106" s="16">
        <f t="shared" si="12"/>
        <v>23452.916666666668</v>
      </c>
      <c r="F106" s="23">
        <f t="shared" si="12"/>
        <v>23778.916666666668</v>
      </c>
    </row>
    <row r="107" spans="1:6" x14ac:dyDescent="0.2">
      <c r="A107" s="35">
        <f t="shared" si="13"/>
        <v>17</v>
      </c>
      <c r="B107" s="16">
        <f t="shared" si="12"/>
        <v>22588.083333333332</v>
      </c>
      <c r="C107" s="16">
        <f t="shared" si="12"/>
        <v>23070.916666666668</v>
      </c>
      <c r="D107" s="16">
        <f t="shared" si="12"/>
        <v>23405.166666666668</v>
      </c>
      <c r="E107" s="16">
        <f t="shared" si="12"/>
        <v>23887.916666666668</v>
      </c>
      <c r="F107" s="23">
        <f t="shared" si="12"/>
        <v>24222</v>
      </c>
    </row>
    <row r="108" spans="1:6" x14ac:dyDescent="0.2">
      <c r="A108" s="35">
        <f t="shared" si="13"/>
        <v>18</v>
      </c>
      <c r="B108" s="16">
        <f t="shared" ref="B108:F117" si="14">+B58/12</f>
        <v>23002.166666666668</v>
      </c>
      <c r="C108" s="16">
        <f t="shared" si="14"/>
        <v>23497.333333333332</v>
      </c>
      <c r="D108" s="16">
        <f t="shared" si="14"/>
        <v>23840</v>
      </c>
      <c r="E108" s="16">
        <f t="shared" si="14"/>
        <v>24335</v>
      </c>
      <c r="F108" s="23">
        <f t="shared" si="14"/>
        <v>24677.666666666668</v>
      </c>
    </row>
    <row r="109" spans="1:6" x14ac:dyDescent="0.2">
      <c r="A109" s="35">
        <f t="shared" si="13"/>
        <v>19</v>
      </c>
      <c r="B109" s="16">
        <f t="shared" si="14"/>
        <v>23311.25</v>
      </c>
      <c r="C109" s="16">
        <f t="shared" si="14"/>
        <v>23818.916666666668</v>
      </c>
      <c r="D109" s="16">
        <f t="shared" si="14"/>
        <v>24170.25</v>
      </c>
      <c r="E109" s="16">
        <f t="shared" si="14"/>
        <v>24678</v>
      </c>
      <c r="F109" s="23">
        <f t="shared" si="14"/>
        <v>25029.583333333332</v>
      </c>
    </row>
    <row r="110" spans="1:6" x14ac:dyDescent="0.2">
      <c r="A110" s="35">
        <f t="shared" si="13"/>
        <v>20</v>
      </c>
      <c r="B110" s="16">
        <f t="shared" si="14"/>
        <v>23632.166666666668</v>
      </c>
      <c r="C110" s="16">
        <f t="shared" si="14"/>
        <v>24152.666666666668</v>
      </c>
      <c r="D110" s="16">
        <f t="shared" si="14"/>
        <v>24513.083333333332</v>
      </c>
      <c r="E110" s="16">
        <f t="shared" si="14"/>
        <v>25033.666666666668</v>
      </c>
      <c r="F110" s="23">
        <f t="shared" si="14"/>
        <v>25393.916666666668</v>
      </c>
    </row>
    <row r="111" spans="1:6" x14ac:dyDescent="0.2">
      <c r="A111" s="35">
        <f t="shared" si="13"/>
        <v>21</v>
      </c>
      <c r="B111" s="16">
        <f t="shared" si="14"/>
        <v>24023.333333333332</v>
      </c>
      <c r="C111" s="16">
        <f t="shared" si="14"/>
        <v>24557.25</v>
      </c>
      <c r="D111" s="16">
        <f t="shared" si="14"/>
        <v>24926.833333333332</v>
      </c>
      <c r="E111" s="16">
        <f t="shared" si="14"/>
        <v>25460.75</v>
      </c>
      <c r="F111" s="23">
        <f t="shared" si="14"/>
        <v>25830.333333333332</v>
      </c>
    </row>
    <row r="112" spans="1:6" x14ac:dyDescent="0.2">
      <c r="A112" s="35">
        <f t="shared" si="13"/>
        <v>22</v>
      </c>
      <c r="B112" s="16">
        <f t="shared" si="14"/>
        <v>24385.75</v>
      </c>
      <c r="C112" s="16">
        <f t="shared" si="14"/>
        <v>24919.666666666668</v>
      </c>
      <c r="D112" s="16">
        <f t="shared" si="14"/>
        <v>25289.25</v>
      </c>
      <c r="E112" s="16">
        <f t="shared" si="14"/>
        <v>25823.166666666668</v>
      </c>
      <c r="F112" s="23">
        <f t="shared" si="14"/>
        <v>26192.833333333332</v>
      </c>
    </row>
    <row r="113" spans="1:6" x14ac:dyDescent="0.2">
      <c r="A113" s="35">
        <f t="shared" si="13"/>
        <v>23</v>
      </c>
      <c r="B113" s="16">
        <f t="shared" si="14"/>
        <v>24774.25</v>
      </c>
      <c r="C113" s="16">
        <f t="shared" si="14"/>
        <v>25293.25</v>
      </c>
      <c r="D113" s="16">
        <f t="shared" si="14"/>
        <v>25652.833333333332</v>
      </c>
      <c r="E113" s="16">
        <f t="shared" si="14"/>
        <v>26172.083333333332</v>
      </c>
      <c r="F113" s="23">
        <f t="shared" si="14"/>
        <v>26531.416666666668</v>
      </c>
    </row>
    <row r="114" spans="1:6" x14ac:dyDescent="0.2">
      <c r="A114" s="35">
        <f t="shared" si="13"/>
        <v>24</v>
      </c>
      <c r="B114" s="16">
        <f t="shared" si="14"/>
        <v>25174.5</v>
      </c>
      <c r="C114" s="16">
        <f t="shared" si="14"/>
        <v>25678.916666666668</v>
      </c>
      <c r="D114" s="16">
        <f t="shared" si="14"/>
        <v>26028.25</v>
      </c>
      <c r="E114" s="16">
        <f t="shared" si="14"/>
        <v>26532.833333333332</v>
      </c>
      <c r="F114" s="23">
        <f t="shared" si="14"/>
        <v>26882.166666666668</v>
      </c>
    </row>
    <row r="115" spans="1:6" x14ac:dyDescent="0.2">
      <c r="A115" s="35">
        <f t="shared" si="13"/>
        <v>25</v>
      </c>
      <c r="B115" s="16">
        <f t="shared" si="14"/>
        <v>25583.583333333332</v>
      </c>
      <c r="C115" s="16">
        <f t="shared" si="14"/>
        <v>26072.416666666668</v>
      </c>
      <c r="D115" s="16">
        <f t="shared" si="14"/>
        <v>26410.833333333332</v>
      </c>
      <c r="E115" s="16">
        <f t="shared" si="14"/>
        <v>26899.583333333332</v>
      </c>
      <c r="F115" s="23">
        <f t="shared" si="14"/>
        <v>27238</v>
      </c>
    </row>
    <row r="116" spans="1:6" x14ac:dyDescent="0.2">
      <c r="A116" s="35">
        <f t="shared" si="13"/>
        <v>26</v>
      </c>
      <c r="B116" s="16">
        <f t="shared" si="14"/>
        <v>26002.25</v>
      </c>
      <c r="C116" s="16">
        <f t="shared" si="14"/>
        <v>26474.083333333332</v>
      </c>
      <c r="D116" s="16">
        <f t="shared" si="14"/>
        <v>26800.75</v>
      </c>
      <c r="E116" s="16">
        <f t="shared" si="14"/>
        <v>27272.666666666668</v>
      </c>
      <c r="F116" s="23">
        <f t="shared" si="14"/>
        <v>27599.25</v>
      </c>
    </row>
    <row r="117" spans="1:6" x14ac:dyDescent="0.2">
      <c r="A117" s="35">
        <f t="shared" si="13"/>
        <v>27</v>
      </c>
      <c r="B117" s="16">
        <f t="shared" si="14"/>
        <v>26429.916666666668</v>
      </c>
      <c r="C117" s="16">
        <f t="shared" si="14"/>
        <v>26883.583333333332</v>
      </c>
      <c r="D117" s="16">
        <f t="shared" si="14"/>
        <v>27197.916666666668</v>
      </c>
      <c r="E117" s="16">
        <f t="shared" si="14"/>
        <v>27651.666666666668</v>
      </c>
      <c r="F117" s="23">
        <f t="shared" si="14"/>
        <v>27965.833333333332</v>
      </c>
    </row>
    <row r="118" spans="1:6" x14ac:dyDescent="0.2">
      <c r="A118" s="35">
        <f t="shared" si="13"/>
        <v>28</v>
      </c>
      <c r="B118" s="16">
        <f t="shared" ref="B118:F127" si="15">+B68/12</f>
        <v>26867.166666666668</v>
      </c>
      <c r="C118" s="16">
        <f t="shared" si="15"/>
        <v>27301.75</v>
      </c>
      <c r="D118" s="16">
        <f t="shared" si="15"/>
        <v>27602.583333333332</v>
      </c>
      <c r="E118" s="16">
        <f t="shared" si="15"/>
        <v>28037</v>
      </c>
      <c r="F118" s="23">
        <f t="shared" si="15"/>
        <v>28337.916666666668</v>
      </c>
    </row>
    <row r="119" spans="1:6" x14ac:dyDescent="0.2">
      <c r="A119" s="35">
        <f t="shared" si="13"/>
        <v>29</v>
      </c>
      <c r="B119" s="16">
        <f t="shared" si="15"/>
        <v>27314.333333333332</v>
      </c>
      <c r="C119" s="16">
        <f t="shared" si="15"/>
        <v>27728.25</v>
      </c>
      <c r="D119" s="16">
        <f t="shared" si="15"/>
        <v>28014.916666666668</v>
      </c>
      <c r="E119" s="16">
        <f t="shared" si="15"/>
        <v>28428.833333333332</v>
      </c>
      <c r="F119" s="23">
        <f t="shared" si="15"/>
        <v>28715.416666666668</v>
      </c>
    </row>
    <row r="120" spans="1:6" x14ac:dyDescent="0.2">
      <c r="A120" s="35">
        <f t="shared" si="13"/>
        <v>30</v>
      </c>
      <c r="B120" s="16">
        <f t="shared" si="15"/>
        <v>27771.666666666668</v>
      </c>
      <c r="C120" s="16">
        <f t="shared" si="15"/>
        <v>28163.666666666668</v>
      </c>
      <c r="D120" s="16">
        <f t="shared" si="15"/>
        <v>28435</v>
      </c>
      <c r="E120" s="16">
        <f t="shared" si="15"/>
        <v>28826.833333333332</v>
      </c>
      <c r="F120" s="23">
        <f t="shared" si="15"/>
        <v>29098.25</v>
      </c>
    </row>
    <row r="121" spans="1:6" x14ac:dyDescent="0.2">
      <c r="A121" s="35">
        <f t="shared" si="13"/>
        <v>31</v>
      </c>
      <c r="B121" s="16">
        <f t="shared" si="15"/>
        <v>28238.75</v>
      </c>
      <c r="C121" s="16">
        <f t="shared" si="15"/>
        <v>28607.416666666668</v>
      </c>
      <c r="D121" s="16">
        <f t="shared" si="15"/>
        <v>28862.75</v>
      </c>
      <c r="E121" s="16">
        <f t="shared" si="15"/>
        <v>29231.416666666668</v>
      </c>
      <c r="F121" s="23">
        <f t="shared" si="15"/>
        <v>29486.666666666668</v>
      </c>
    </row>
    <row r="122" spans="1:6" x14ac:dyDescent="0.2">
      <c r="A122" s="35">
        <f t="shared" si="13"/>
        <v>32</v>
      </c>
      <c r="B122" s="16">
        <f t="shared" si="15"/>
        <v>28716.666666666668</v>
      </c>
      <c r="C122" s="16">
        <f t="shared" si="15"/>
        <v>29060.5</v>
      </c>
      <c r="D122" s="16">
        <f t="shared" si="15"/>
        <v>29298.5</v>
      </c>
      <c r="E122" s="16">
        <f t="shared" si="15"/>
        <v>29642.583333333332</v>
      </c>
      <c r="F122" s="23">
        <f t="shared" si="15"/>
        <v>29880.5</v>
      </c>
    </row>
    <row r="123" spans="1:6" x14ac:dyDescent="0.2">
      <c r="A123" s="35">
        <f t="shared" si="13"/>
        <v>33</v>
      </c>
      <c r="B123" s="16">
        <f t="shared" si="15"/>
        <v>29204.666666666668</v>
      </c>
      <c r="C123" s="16">
        <f t="shared" si="15"/>
        <v>29522.166666666668</v>
      </c>
      <c r="D123" s="16">
        <f t="shared" si="15"/>
        <v>29742.166666666668</v>
      </c>
      <c r="E123" s="16">
        <f t="shared" si="15"/>
        <v>30059.75</v>
      </c>
      <c r="F123" s="23">
        <f t="shared" si="15"/>
        <v>30279.666666666668</v>
      </c>
    </row>
    <row r="124" spans="1:6" x14ac:dyDescent="0.2">
      <c r="A124" s="35">
        <f t="shared" si="13"/>
        <v>34</v>
      </c>
      <c r="B124" s="16">
        <f t="shared" si="15"/>
        <v>29703.916666666668</v>
      </c>
      <c r="C124" s="16">
        <f t="shared" si="15"/>
        <v>29993.583333333332</v>
      </c>
      <c r="D124" s="16">
        <f t="shared" si="15"/>
        <v>30194.083333333332</v>
      </c>
      <c r="E124" s="16">
        <f t="shared" si="15"/>
        <v>30483.583333333332</v>
      </c>
      <c r="F124" s="23">
        <f t="shared" si="15"/>
        <v>30684.166666666668</v>
      </c>
    </row>
    <row r="125" spans="1:6" x14ac:dyDescent="0.2">
      <c r="A125" s="35">
        <f t="shared" si="13"/>
        <v>35</v>
      </c>
      <c r="B125" s="16">
        <f t="shared" si="15"/>
        <v>30214.166666666668</v>
      </c>
      <c r="C125" s="16">
        <f t="shared" si="15"/>
        <v>30474.333333333332</v>
      </c>
      <c r="D125" s="16">
        <f t="shared" si="15"/>
        <v>30654.25</v>
      </c>
      <c r="E125" s="16">
        <f t="shared" si="15"/>
        <v>30914.416666666668</v>
      </c>
      <c r="F125" s="23">
        <f t="shared" si="15"/>
        <v>31094.416666666668</v>
      </c>
    </row>
    <row r="126" spans="1:6" x14ac:dyDescent="0.2">
      <c r="A126" s="35">
        <f t="shared" si="13"/>
        <v>36</v>
      </c>
      <c r="B126" s="16">
        <f t="shared" si="15"/>
        <v>30735.5</v>
      </c>
      <c r="C126" s="16">
        <f t="shared" si="15"/>
        <v>30964.25</v>
      </c>
      <c r="D126" s="16">
        <f t="shared" si="15"/>
        <v>31122.666666666668</v>
      </c>
      <c r="E126" s="16">
        <f t="shared" si="15"/>
        <v>31351.416666666668</v>
      </c>
      <c r="F126" s="23">
        <f t="shared" si="15"/>
        <v>31509.75</v>
      </c>
    </row>
    <row r="127" spans="1:6" x14ac:dyDescent="0.2">
      <c r="A127" s="35">
        <f t="shared" si="13"/>
        <v>37</v>
      </c>
      <c r="B127" s="16">
        <f t="shared" si="15"/>
        <v>31268.5</v>
      </c>
      <c r="C127" s="16">
        <f t="shared" si="15"/>
        <v>31464.083333333332</v>
      </c>
      <c r="D127" s="16">
        <f t="shared" si="15"/>
        <v>31599.416666666668</v>
      </c>
      <c r="E127" s="16">
        <f t="shared" si="15"/>
        <v>31795.083333333332</v>
      </c>
      <c r="F127" s="23">
        <f t="shared" si="15"/>
        <v>31930.583333333332</v>
      </c>
    </row>
    <row r="128" spans="1:6" x14ac:dyDescent="0.2">
      <c r="A128" s="35">
        <f t="shared" si="13"/>
        <v>38</v>
      </c>
      <c r="B128" s="16">
        <f t="shared" ref="B128:F131" si="16">+B78/12</f>
        <v>31831.25</v>
      </c>
      <c r="C128" s="16">
        <f t="shared" si="16"/>
        <v>31995</v>
      </c>
      <c r="D128" s="16">
        <f t="shared" si="16"/>
        <v>32108.25</v>
      </c>
      <c r="E128" s="16">
        <f t="shared" si="16"/>
        <v>32272</v>
      </c>
      <c r="F128" s="23">
        <f t="shared" si="16"/>
        <v>32385.5</v>
      </c>
    </row>
    <row r="129" spans="1:6" x14ac:dyDescent="0.2">
      <c r="A129" s="35">
        <f t="shared" si="13"/>
        <v>39</v>
      </c>
      <c r="B129" s="16">
        <f t="shared" si="16"/>
        <v>32399.583333333332</v>
      </c>
      <c r="C129" s="16">
        <f t="shared" si="16"/>
        <v>32525.75</v>
      </c>
      <c r="D129" s="16">
        <f t="shared" si="16"/>
        <v>32613.083333333332</v>
      </c>
      <c r="E129" s="16">
        <f t="shared" si="16"/>
        <v>32739</v>
      </c>
      <c r="F129" s="23">
        <f t="shared" si="16"/>
        <v>32826.333333333336</v>
      </c>
    </row>
    <row r="130" spans="1:6" x14ac:dyDescent="0.2">
      <c r="A130" s="35">
        <f t="shared" si="13"/>
        <v>40</v>
      </c>
      <c r="B130" s="16">
        <f t="shared" si="16"/>
        <v>32980.333333333336</v>
      </c>
      <c r="C130" s="16">
        <f t="shared" si="16"/>
        <v>33066.5</v>
      </c>
      <c r="D130" s="16">
        <f t="shared" si="16"/>
        <v>33126.25</v>
      </c>
      <c r="E130" s="16">
        <f t="shared" si="16"/>
        <v>33212.416666666664</v>
      </c>
      <c r="F130" s="23">
        <f t="shared" si="16"/>
        <v>33272.166666666664</v>
      </c>
    </row>
    <row r="131" spans="1:6" x14ac:dyDescent="0.2">
      <c r="A131" s="35">
        <f t="shared" si="13"/>
        <v>41</v>
      </c>
      <c r="B131" s="16">
        <f t="shared" si="16"/>
        <v>33573.75</v>
      </c>
      <c r="C131" s="16">
        <f t="shared" si="16"/>
        <v>33617.833333333336</v>
      </c>
      <c r="D131" s="16">
        <f t="shared" si="16"/>
        <v>33648.583333333336</v>
      </c>
      <c r="E131" s="16">
        <f t="shared" si="16"/>
        <v>33692.833333333336</v>
      </c>
      <c r="F131" s="23">
        <f t="shared" si="16"/>
        <v>33723.333333333336</v>
      </c>
    </row>
    <row r="132" spans="1:6" x14ac:dyDescent="0.2">
      <c r="A132" s="35">
        <f t="shared" si="13"/>
        <v>42</v>
      </c>
      <c r="B132" s="16">
        <f t="shared" ref="B132:B139" si="17">+B82/12</f>
        <v>34180</v>
      </c>
      <c r="C132" s="12"/>
      <c r="D132" s="12"/>
      <c r="E132" s="12"/>
      <c r="F132" s="13"/>
    </row>
    <row r="133" spans="1:6" x14ac:dyDescent="0.2">
      <c r="A133" s="35">
        <f t="shared" si="13"/>
        <v>43</v>
      </c>
      <c r="B133" s="16">
        <f t="shared" si="17"/>
        <v>34938.833333333336</v>
      </c>
      <c r="C133" s="12"/>
      <c r="D133" s="12"/>
      <c r="E133" s="12"/>
      <c r="F133" s="13"/>
    </row>
    <row r="134" spans="1:6" x14ac:dyDescent="0.2">
      <c r="A134" s="35">
        <f t="shared" si="13"/>
        <v>44</v>
      </c>
      <c r="B134" s="16">
        <f t="shared" si="17"/>
        <v>35718.333333333336</v>
      </c>
      <c r="C134" s="12"/>
      <c r="D134" s="12"/>
      <c r="E134" s="12"/>
      <c r="F134" s="13"/>
    </row>
    <row r="135" spans="1:6" x14ac:dyDescent="0.2">
      <c r="A135" s="35">
        <f>+A134+1</f>
        <v>45</v>
      </c>
      <c r="B135" s="16">
        <f t="shared" si="17"/>
        <v>36519.5</v>
      </c>
      <c r="C135" s="12"/>
      <c r="D135" s="12"/>
      <c r="E135" s="12"/>
      <c r="F135" s="13"/>
    </row>
    <row r="136" spans="1:6" x14ac:dyDescent="0.2">
      <c r="A136" s="35">
        <f t="shared" si="13"/>
        <v>46</v>
      </c>
      <c r="B136" s="16">
        <f t="shared" si="17"/>
        <v>37342.75</v>
      </c>
      <c r="C136" s="12"/>
      <c r="D136" s="12"/>
      <c r="E136" s="12"/>
      <c r="F136" s="13"/>
    </row>
    <row r="137" spans="1:6" x14ac:dyDescent="0.2">
      <c r="A137" s="35">
        <f t="shared" si="13"/>
        <v>47</v>
      </c>
      <c r="B137" s="16">
        <f t="shared" si="17"/>
        <v>39057.5</v>
      </c>
      <c r="C137" s="12"/>
      <c r="D137" s="12"/>
      <c r="E137" s="12"/>
      <c r="F137" s="13"/>
    </row>
    <row r="138" spans="1:6" x14ac:dyDescent="0.2">
      <c r="A138" s="36">
        <f t="shared" si="13"/>
        <v>48</v>
      </c>
      <c r="B138" s="34">
        <f t="shared" si="17"/>
        <v>41680.75</v>
      </c>
      <c r="C138" s="12"/>
      <c r="D138" s="12"/>
      <c r="E138" s="12"/>
      <c r="F138" s="13"/>
    </row>
    <row r="139" spans="1:6" ht="13.5" thickBot="1" x14ac:dyDescent="0.25">
      <c r="A139" s="37">
        <f t="shared" si="13"/>
        <v>49</v>
      </c>
      <c r="B139" s="24">
        <f t="shared" si="17"/>
        <v>44587.416666666664</v>
      </c>
      <c r="C139" s="7"/>
      <c r="D139" s="7"/>
      <c r="E139" s="7"/>
      <c r="F139" s="8"/>
    </row>
    <row r="140" spans="1:6" ht="13.5" thickTop="1" x14ac:dyDescent="0.2"/>
    <row r="141" spans="1:6" x14ac:dyDescent="0.2">
      <c r="A141" t="s">
        <v>9</v>
      </c>
      <c r="C141" s="156">
        <f>+E$17</f>
        <v>113.4104</v>
      </c>
    </row>
    <row r="144" spans="1:6" ht="13.5" thickBot="1" x14ac:dyDescent="0.25"/>
    <row r="145" spans="1:6" ht="13.5" thickTop="1" x14ac:dyDescent="0.2">
      <c r="A145" s="17"/>
      <c r="B145" s="218" t="s">
        <v>10</v>
      </c>
      <c r="C145" s="212"/>
      <c r="D145" s="219"/>
      <c r="E145" s="219"/>
      <c r="F145" s="220" t="str">
        <f>+F45</f>
        <v>1. april 2022</v>
      </c>
    </row>
    <row r="146" spans="1:6" x14ac:dyDescent="0.2">
      <c r="A146" s="14"/>
      <c r="B146" s="18"/>
      <c r="C146" s="19"/>
      <c r="D146" s="20" t="s">
        <v>0</v>
      </c>
      <c r="E146" s="19"/>
      <c r="F146" s="25"/>
    </row>
    <row r="147" spans="1:6" ht="13.5" thickBot="1" x14ac:dyDescent="0.25">
      <c r="A147" s="21" t="s">
        <v>2</v>
      </c>
      <c r="B147" s="32" t="s">
        <v>3</v>
      </c>
      <c r="C147" s="32" t="s">
        <v>4</v>
      </c>
      <c r="D147" s="32" t="s">
        <v>5</v>
      </c>
      <c r="E147" s="32" t="s">
        <v>6</v>
      </c>
      <c r="F147" s="33" t="s">
        <v>7</v>
      </c>
    </row>
    <row r="148" spans="1:6" x14ac:dyDescent="0.2">
      <c r="A148" s="35">
        <v>8</v>
      </c>
      <c r="B148" s="16">
        <f t="shared" ref="B148:F157" si="18">+B48/1924</f>
        <v>121.6606029106029</v>
      </c>
      <c r="C148" s="16">
        <f t="shared" si="18"/>
        <v>124.06860706860707</v>
      </c>
      <c r="D148" s="16">
        <f t="shared" si="18"/>
        <v>125.73648648648648</v>
      </c>
      <c r="E148" s="16">
        <f t="shared" si="18"/>
        <v>128.14501039501039</v>
      </c>
      <c r="F148" s="23">
        <f t="shared" si="18"/>
        <v>129.81237006237006</v>
      </c>
    </row>
    <row r="149" spans="1:6" x14ac:dyDescent="0.2">
      <c r="A149" s="35">
        <f t="shared" ref="A149:A189" si="19">+A148+1</f>
        <v>9</v>
      </c>
      <c r="B149" s="16">
        <f t="shared" si="18"/>
        <v>123.68399168399168</v>
      </c>
      <c r="C149" s="16">
        <f t="shared" si="18"/>
        <v>126.1512474012474</v>
      </c>
      <c r="D149" s="16">
        <f t="shared" si="18"/>
        <v>127.86122661122661</v>
      </c>
      <c r="E149" s="16">
        <f t="shared" si="18"/>
        <v>130.32900207900207</v>
      </c>
      <c r="F149" s="23">
        <f t="shared" si="18"/>
        <v>132.03846153846155</v>
      </c>
    </row>
    <row r="150" spans="1:6" x14ac:dyDescent="0.2">
      <c r="A150" s="35">
        <f t="shared" si="19"/>
        <v>10</v>
      </c>
      <c r="B150" s="16">
        <f t="shared" si="18"/>
        <v>125.76091476091476</v>
      </c>
      <c r="C150" s="16">
        <f t="shared" si="18"/>
        <v>128.29158004158003</v>
      </c>
      <c r="D150" s="16">
        <f t="shared" si="18"/>
        <v>130.04313929313929</v>
      </c>
      <c r="E150" s="16">
        <f t="shared" si="18"/>
        <v>132.57276507276507</v>
      </c>
      <c r="F150" s="23">
        <f t="shared" si="18"/>
        <v>134.32536382536384</v>
      </c>
    </row>
    <row r="151" spans="1:6" x14ac:dyDescent="0.2">
      <c r="A151" s="35">
        <f t="shared" si="19"/>
        <v>11</v>
      </c>
      <c r="B151" s="16">
        <f t="shared" si="18"/>
        <v>127.4002079002079</v>
      </c>
      <c r="C151" s="16">
        <f t="shared" si="18"/>
        <v>129.99324324324326</v>
      </c>
      <c r="D151" s="16">
        <f t="shared" si="18"/>
        <v>131.78898128898129</v>
      </c>
      <c r="E151" s="16">
        <f t="shared" si="18"/>
        <v>134.38201663201664</v>
      </c>
      <c r="F151" s="23">
        <f t="shared" si="18"/>
        <v>136.17671517671516</v>
      </c>
    </row>
    <row r="152" spans="1:6" x14ac:dyDescent="0.2">
      <c r="A152" s="35">
        <f t="shared" si="19"/>
        <v>12</v>
      </c>
      <c r="B152" s="16">
        <f t="shared" si="18"/>
        <v>129.5935550935551</v>
      </c>
      <c r="C152" s="16">
        <f t="shared" si="18"/>
        <v>132.252079002079</v>
      </c>
      <c r="D152" s="16">
        <f t="shared" si="18"/>
        <v>134.0935550935551</v>
      </c>
      <c r="E152" s="16">
        <f t="shared" si="18"/>
        <v>136.75103950103951</v>
      </c>
      <c r="F152" s="23">
        <f t="shared" si="18"/>
        <v>138.59095634095635</v>
      </c>
    </row>
    <row r="153" spans="1:6" x14ac:dyDescent="0.2">
      <c r="A153" s="35">
        <f t="shared" si="19"/>
        <v>13</v>
      </c>
      <c r="B153" s="16">
        <f t="shared" si="18"/>
        <v>131.84927234927235</v>
      </c>
      <c r="C153" s="16">
        <f t="shared" si="18"/>
        <v>134.57380457380458</v>
      </c>
      <c r="D153" s="16">
        <f t="shared" si="18"/>
        <v>136.46049896049897</v>
      </c>
      <c r="E153" s="16">
        <f t="shared" si="18"/>
        <v>139.18659043659045</v>
      </c>
      <c r="F153" s="23">
        <f t="shared" si="18"/>
        <v>141.07224532224532</v>
      </c>
    </row>
    <row r="154" spans="1:6" x14ac:dyDescent="0.2">
      <c r="A154" s="35">
        <f t="shared" si="19"/>
        <v>14</v>
      </c>
      <c r="B154" s="16">
        <f t="shared" si="18"/>
        <v>134.16580041580042</v>
      </c>
      <c r="C154" s="16">
        <f t="shared" si="18"/>
        <v>136.95945945945945</v>
      </c>
      <c r="D154" s="16">
        <f t="shared" si="18"/>
        <v>138.89345114345113</v>
      </c>
      <c r="E154" s="16">
        <f t="shared" si="18"/>
        <v>141.68711018711019</v>
      </c>
      <c r="F154" s="23">
        <f t="shared" si="18"/>
        <v>143.62110187110187</v>
      </c>
    </row>
    <row r="155" spans="1:6" x14ac:dyDescent="0.2">
      <c r="A155" s="35">
        <f t="shared" si="19"/>
        <v>15</v>
      </c>
      <c r="B155" s="16">
        <f t="shared" si="18"/>
        <v>136.54573804573803</v>
      </c>
      <c r="C155" s="16">
        <f t="shared" si="18"/>
        <v>139.40956340956342</v>
      </c>
      <c r="D155" s="16">
        <f t="shared" si="18"/>
        <v>141.3918918918919</v>
      </c>
      <c r="E155" s="16">
        <f t="shared" si="18"/>
        <v>144.256237006237</v>
      </c>
      <c r="F155" s="23">
        <f t="shared" si="18"/>
        <v>146.23908523908523</v>
      </c>
    </row>
    <row r="156" spans="1:6" x14ac:dyDescent="0.2">
      <c r="A156" s="35">
        <f t="shared" si="19"/>
        <v>16</v>
      </c>
      <c r="B156" s="16">
        <f t="shared" si="18"/>
        <v>138.36954261954261</v>
      </c>
      <c r="C156" s="16">
        <f t="shared" si="18"/>
        <v>141.30613305613306</v>
      </c>
      <c r="D156" s="16">
        <f t="shared" si="18"/>
        <v>143.33991683991684</v>
      </c>
      <c r="E156" s="16">
        <f t="shared" si="18"/>
        <v>146.27598752598752</v>
      </c>
      <c r="F156" s="23">
        <f t="shared" si="18"/>
        <v>148.30925155925155</v>
      </c>
    </row>
    <row r="157" spans="1:6" x14ac:dyDescent="0.2">
      <c r="A157" s="35">
        <f t="shared" si="19"/>
        <v>17</v>
      </c>
      <c r="B157" s="16">
        <f t="shared" si="18"/>
        <v>140.88201663201664</v>
      </c>
      <c r="C157" s="16">
        <f t="shared" si="18"/>
        <v>143.89345114345113</v>
      </c>
      <c r="D157" s="16">
        <f t="shared" si="18"/>
        <v>145.97817047817048</v>
      </c>
      <c r="E157" s="16">
        <f t="shared" si="18"/>
        <v>148.98908523908523</v>
      </c>
      <c r="F157" s="23">
        <f t="shared" si="18"/>
        <v>151.07276507276507</v>
      </c>
    </row>
    <row r="158" spans="1:6" x14ac:dyDescent="0.2">
      <c r="A158" s="35">
        <f t="shared" si="19"/>
        <v>18</v>
      </c>
      <c r="B158" s="16">
        <f t="shared" ref="B158:F167" si="20">+B58/1924</f>
        <v>143.46465696465697</v>
      </c>
      <c r="C158" s="16">
        <f t="shared" si="20"/>
        <v>146.55301455301455</v>
      </c>
      <c r="D158" s="16">
        <f t="shared" si="20"/>
        <v>148.69022869022868</v>
      </c>
      <c r="E158" s="16">
        <f t="shared" si="20"/>
        <v>151.77754677754677</v>
      </c>
      <c r="F158" s="23">
        <f t="shared" si="20"/>
        <v>153.9147609147609</v>
      </c>
    </row>
    <row r="159" spans="1:6" x14ac:dyDescent="0.2">
      <c r="A159" s="35">
        <f t="shared" si="19"/>
        <v>19</v>
      </c>
      <c r="B159" s="16">
        <f t="shared" si="20"/>
        <v>145.39241164241164</v>
      </c>
      <c r="C159" s="16">
        <f t="shared" si="20"/>
        <v>148.55873180873181</v>
      </c>
      <c r="D159" s="16">
        <f t="shared" si="20"/>
        <v>150.75</v>
      </c>
      <c r="E159" s="16">
        <f t="shared" si="20"/>
        <v>153.9168399168399</v>
      </c>
      <c r="F159" s="23">
        <f t="shared" si="20"/>
        <v>156.10966735966736</v>
      </c>
    </row>
    <row r="160" spans="1:6" x14ac:dyDescent="0.2">
      <c r="A160" s="35">
        <f t="shared" si="19"/>
        <v>20</v>
      </c>
      <c r="B160" s="16">
        <f t="shared" si="20"/>
        <v>147.3939708939709</v>
      </c>
      <c r="C160" s="16">
        <f t="shared" si="20"/>
        <v>150.64033264033264</v>
      </c>
      <c r="D160" s="16">
        <f t="shared" si="20"/>
        <v>152.88825363825364</v>
      </c>
      <c r="E160" s="16">
        <f t="shared" si="20"/>
        <v>156.13513513513513</v>
      </c>
      <c r="F160" s="23">
        <f t="shared" si="20"/>
        <v>158.38201663201664</v>
      </c>
    </row>
    <row r="161" spans="1:6" x14ac:dyDescent="0.2">
      <c r="A161" s="35">
        <f t="shared" si="19"/>
        <v>21</v>
      </c>
      <c r="B161" s="16">
        <f t="shared" si="20"/>
        <v>149.83367983367984</v>
      </c>
      <c r="C161" s="16">
        <f t="shared" si="20"/>
        <v>153.16372141372142</v>
      </c>
      <c r="D161" s="16">
        <f t="shared" si="20"/>
        <v>155.46881496881497</v>
      </c>
      <c r="E161" s="16">
        <f t="shared" si="20"/>
        <v>158.79885654885655</v>
      </c>
      <c r="F161" s="23">
        <f t="shared" si="20"/>
        <v>161.1039501039501</v>
      </c>
    </row>
    <row r="162" spans="1:6" x14ac:dyDescent="0.2">
      <c r="A162" s="35">
        <f t="shared" si="19"/>
        <v>22</v>
      </c>
      <c r="B162" s="16">
        <f t="shared" si="20"/>
        <v>152.09407484407484</v>
      </c>
      <c r="C162" s="16">
        <f t="shared" si="20"/>
        <v>155.42411642411642</v>
      </c>
      <c r="D162" s="16">
        <f t="shared" si="20"/>
        <v>157.72920997920997</v>
      </c>
      <c r="E162" s="16">
        <f t="shared" si="20"/>
        <v>161.05925155925155</v>
      </c>
      <c r="F162" s="23">
        <f t="shared" si="20"/>
        <v>163.36486486486487</v>
      </c>
    </row>
    <row r="163" spans="1:6" x14ac:dyDescent="0.2">
      <c r="A163" s="35">
        <f t="shared" si="19"/>
        <v>23</v>
      </c>
      <c r="B163" s="16">
        <f t="shared" si="20"/>
        <v>154.51715176715177</v>
      </c>
      <c r="C163" s="16">
        <f t="shared" si="20"/>
        <v>157.754158004158</v>
      </c>
      <c r="D163" s="16">
        <f t="shared" si="20"/>
        <v>159.99688149688149</v>
      </c>
      <c r="E163" s="16">
        <f t="shared" si="20"/>
        <v>163.235446985447</v>
      </c>
      <c r="F163" s="23">
        <f t="shared" si="20"/>
        <v>165.47661122661123</v>
      </c>
    </row>
    <row r="164" spans="1:6" x14ac:dyDescent="0.2">
      <c r="A164" s="35">
        <f t="shared" si="19"/>
        <v>24</v>
      </c>
      <c r="B164" s="16">
        <f t="shared" si="20"/>
        <v>157.01351351351352</v>
      </c>
      <c r="C164" s="16">
        <f t="shared" si="20"/>
        <v>160.15956340956342</v>
      </c>
      <c r="D164" s="16">
        <f t="shared" si="20"/>
        <v>162.33835758835758</v>
      </c>
      <c r="E164" s="16">
        <f t="shared" si="20"/>
        <v>165.485446985447</v>
      </c>
      <c r="F164" s="23">
        <f t="shared" si="20"/>
        <v>167.66424116424116</v>
      </c>
    </row>
    <row r="165" spans="1:6" x14ac:dyDescent="0.2">
      <c r="A165" s="35">
        <f t="shared" si="19"/>
        <v>25</v>
      </c>
      <c r="B165" s="16">
        <f t="shared" si="20"/>
        <v>159.56496881496881</v>
      </c>
      <c r="C165" s="16">
        <f t="shared" si="20"/>
        <v>162.61382536382536</v>
      </c>
      <c r="D165" s="16">
        <f t="shared" si="20"/>
        <v>164.72453222453223</v>
      </c>
      <c r="E165" s="16">
        <f t="shared" si="20"/>
        <v>167.77286902286903</v>
      </c>
      <c r="F165" s="23">
        <f t="shared" si="20"/>
        <v>169.88357588357587</v>
      </c>
    </row>
    <row r="166" spans="1:6" x14ac:dyDescent="0.2">
      <c r="A166" s="35">
        <f t="shared" si="19"/>
        <v>26</v>
      </c>
      <c r="B166" s="16">
        <f t="shared" si="20"/>
        <v>162.17619542619542</v>
      </c>
      <c r="C166" s="16">
        <f t="shared" si="20"/>
        <v>165.11902286902287</v>
      </c>
      <c r="D166" s="16">
        <f t="shared" si="20"/>
        <v>167.1564449064449</v>
      </c>
      <c r="E166" s="16">
        <f t="shared" si="20"/>
        <v>170.0997920997921</v>
      </c>
      <c r="F166" s="23">
        <f t="shared" si="20"/>
        <v>172.13669438669439</v>
      </c>
    </row>
    <row r="167" spans="1:6" x14ac:dyDescent="0.2">
      <c r="A167" s="35">
        <f t="shared" si="19"/>
        <v>27</v>
      </c>
      <c r="B167" s="16">
        <f t="shared" si="20"/>
        <v>164.8435550935551</v>
      </c>
      <c r="C167" s="16">
        <f t="shared" si="20"/>
        <v>167.67307692307693</v>
      </c>
      <c r="D167" s="16">
        <f t="shared" si="20"/>
        <v>169.63357588357587</v>
      </c>
      <c r="E167" s="16">
        <f t="shared" si="20"/>
        <v>172.46361746361745</v>
      </c>
      <c r="F167" s="23">
        <f t="shared" si="20"/>
        <v>174.42307692307693</v>
      </c>
    </row>
    <row r="168" spans="1:6" x14ac:dyDescent="0.2">
      <c r="A168" s="35">
        <f t="shared" si="19"/>
        <v>28</v>
      </c>
      <c r="B168" s="16">
        <f t="shared" ref="B168:F177" si="21">+B68/1924</f>
        <v>167.57068607068607</v>
      </c>
      <c r="C168" s="16">
        <f t="shared" si="21"/>
        <v>170.28118503118503</v>
      </c>
      <c r="D168" s="16">
        <f t="shared" si="21"/>
        <v>172.15748440748442</v>
      </c>
      <c r="E168" s="16">
        <f t="shared" si="21"/>
        <v>174.86694386694387</v>
      </c>
      <c r="F168" s="23">
        <f t="shared" si="21"/>
        <v>176.743762993763</v>
      </c>
    </row>
    <row r="169" spans="1:6" x14ac:dyDescent="0.2">
      <c r="A169" s="35">
        <f t="shared" si="19"/>
        <v>29</v>
      </c>
      <c r="B169" s="16">
        <f t="shared" si="21"/>
        <v>170.35966735966736</v>
      </c>
      <c r="C169" s="16">
        <f t="shared" si="21"/>
        <v>172.94126819126819</v>
      </c>
      <c r="D169" s="16">
        <f t="shared" si="21"/>
        <v>174.72920997920997</v>
      </c>
      <c r="E169" s="16">
        <f t="shared" si="21"/>
        <v>177.31081081081081</v>
      </c>
      <c r="F169" s="23">
        <f t="shared" si="21"/>
        <v>179.09823284823284</v>
      </c>
    </row>
    <row r="170" spans="1:6" x14ac:dyDescent="0.2">
      <c r="A170" s="35">
        <f t="shared" si="19"/>
        <v>30</v>
      </c>
      <c r="B170" s="16">
        <f t="shared" si="21"/>
        <v>173.21205821205822</v>
      </c>
      <c r="C170" s="16">
        <f t="shared" si="21"/>
        <v>175.65696465696465</v>
      </c>
      <c r="D170" s="16">
        <f t="shared" si="21"/>
        <v>177.34927234927235</v>
      </c>
      <c r="E170" s="16">
        <f t="shared" si="21"/>
        <v>179.79313929313929</v>
      </c>
      <c r="F170" s="23">
        <f t="shared" si="21"/>
        <v>181.48596673596674</v>
      </c>
    </row>
    <row r="171" spans="1:6" x14ac:dyDescent="0.2">
      <c r="A171" s="35">
        <f t="shared" si="19"/>
        <v>31</v>
      </c>
      <c r="B171" s="16">
        <f t="shared" si="21"/>
        <v>176.12525987525987</v>
      </c>
      <c r="C171" s="16">
        <f t="shared" si="21"/>
        <v>178.42463617463616</v>
      </c>
      <c r="D171" s="16">
        <f t="shared" si="21"/>
        <v>180.01715176715177</v>
      </c>
      <c r="E171" s="16">
        <f t="shared" si="21"/>
        <v>182.31652806652806</v>
      </c>
      <c r="F171" s="23">
        <f t="shared" si="21"/>
        <v>183.9085239085239</v>
      </c>
    </row>
    <row r="172" spans="1:6" x14ac:dyDescent="0.2">
      <c r="A172" s="35">
        <f t="shared" si="19"/>
        <v>32</v>
      </c>
      <c r="B172" s="16">
        <f t="shared" si="21"/>
        <v>179.1060291060291</v>
      </c>
      <c r="C172" s="16">
        <f t="shared" si="21"/>
        <v>181.25051975051974</v>
      </c>
      <c r="D172" s="16">
        <f t="shared" si="21"/>
        <v>182.73492723492723</v>
      </c>
      <c r="E172" s="16">
        <f t="shared" si="21"/>
        <v>184.88097713097713</v>
      </c>
      <c r="F172" s="23">
        <f t="shared" si="21"/>
        <v>186.36486486486487</v>
      </c>
    </row>
    <row r="173" spans="1:6" x14ac:dyDescent="0.2">
      <c r="A173" s="35">
        <f t="shared" si="19"/>
        <v>33</v>
      </c>
      <c r="B173" s="16">
        <f t="shared" si="21"/>
        <v>182.14968814968816</v>
      </c>
      <c r="C173" s="16">
        <f t="shared" si="21"/>
        <v>184.12993762993764</v>
      </c>
      <c r="D173" s="16">
        <f t="shared" si="21"/>
        <v>185.502079002079</v>
      </c>
      <c r="E173" s="16">
        <f t="shared" si="21"/>
        <v>187.48284823284823</v>
      </c>
      <c r="F173" s="23">
        <f t="shared" si="21"/>
        <v>188.85446985446984</v>
      </c>
    </row>
    <row r="174" spans="1:6" x14ac:dyDescent="0.2">
      <c r="A174" s="35">
        <f t="shared" si="19"/>
        <v>34</v>
      </c>
      <c r="B174" s="16">
        <f t="shared" si="21"/>
        <v>185.26351351351352</v>
      </c>
      <c r="C174" s="16">
        <f t="shared" si="21"/>
        <v>187.07016632016632</v>
      </c>
      <c r="D174" s="16">
        <f t="shared" si="21"/>
        <v>188.32068607068607</v>
      </c>
      <c r="E174" s="16">
        <f t="shared" si="21"/>
        <v>190.12629937629939</v>
      </c>
      <c r="F174" s="23">
        <f t="shared" si="21"/>
        <v>191.37733887733887</v>
      </c>
    </row>
    <row r="175" spans="1:6" x14ac:dyDescent="0.2">
      <c r="A175" s="35">
        <f t="shared" si="19"/>
        <v>35</v>
      </c>
      <c r="B175" s="16">
        <f t="shared" si="21"/>
        <v>188.44594594594594</v>
      </c>
      <c r="C175" s="16">
        <f t="shared" si="21"/>
        <v>190.06860706860707</v>
      </c>
      <c r="D175" s="16">
        <f t="shared" si="21"/>
        <v>191.19074844074845</v>
      </c>
      <c r="E175" s="16">
        <f t="shared" si="21"/>
        <v>192.81340956340955</v>
      </c>
      <c r="F175" s="23">
        <f t="shared" si="21"/>
        <v>193.93607068607068</v>
      </c>
    </row>
    <row r="176" spans="1:6" x14ac:dyDescent="0.2">
      <c r="A176" s="35">
        <f t="shared" si="19"/>
        <v>36</v>
      </c>
      <c r="B176" s="16">
        <f t="shared" si="21"/>
        <v>191.69750519750519</v>
      </c>
      <c r="C176" s="16">
        <f t="shared" si="21"/>
        <v>193.12422037422039</v>
      </c>
      <c r="D176" s="16">
        <f t="shared" si="21"/>
        <v>194.1122661122661</v>
      </c>
      <c r="E176" s="16">
        <f t="shared" si="21"/>
        <v>195.53898128898129</v>
      </c>
      <c r="F176" s="23">
        <f t="shared" si="21"/>
        <v>196.52650727650729</v>
      </c>
    </row>
    <row r="177" spans="1:6" x14ac:dyDescent="0.2">
      <c r="A177" s="35">
        <f t="shared" si="19"/>
        <v>37</v>
      </c>
      <c r="B177" s="16">
        <f t="shared" si="21"/>
        <v>195.02182952182952</v>
      </c>
      <c r="C177" s="16">
        <f t="shared" si="21"/>
        <v>196.241683991684</v>
      </c>
      <c r="D177" s="16">
        <f t="shared" si="21"/>
        <v>197.08575883575884</v>
      </c>
      <c r="E177" s="16">
        <f t="shared" si="21"/>
        <v>198.30613305613306</v>
      </c>
      <c r="F177" s="23">
        <f t="shared" si="21"/>
        <v>199.15124740124739</v>
      </c>
    </row>
    <row r="178" spans="1:6" x14ac:dyDescent="0.2">
      <c r="A178" s="35">
        <f t="shared" si="19"/>
        <v>38</v>
      </c>
      <c r="B178" s="16">
        <f t="shared" ref="B178:F181" si="22">+B78/1924</f>
        <v>198.53170478170478</v>
      </c>
      <c r="C178" s="16">
        <f t="shared" si="22"/>
        <v>199.55301455301455</v>
      </c>
      <c r="D178" s="16">
        <f t="shared" si="22"/>
        <v>200.25935550935552</v>
      </c>
      <c r="E178" s="16">
        <f t="shared" si="22"/>
        <v>201.28066528066529</v>
      </c>
      <c r="F178" s="23">
        <f t="shared" si="22"/>
        <v>201.98856548856548</v>
      </c>
    </row>
    <row r="179" spans="1:6" x14ac:dyDescent="0.2">
      <c r="A179" s="35">
        <f t="shared" si="19"/>
        <v>39</v>
      </c>
      <c r="B179" s="16">
        <f t="shared" si="22"/>
        <v>202.07640332640332</v>
      </c>
      <c r="C179" s="16">
        <f t="shared" si="22"/>
        <v>202.86330561330561</v>
      </c>
      <c r="D179" s="16">
        <f t="shared" si="22"/>
        <v>203.40800415800416</v>
      </c>
      <c r="E179" s="16">
        <f t="shared" si="22"/>
        <v>204.19334719334719</v>
      </c>
      <c r="F179" s="23">
        <f t="shared" si="22"/>
        <v>204.73804573804574</v>
      </c>
    </row>
    <row r="180" spans="1:6" x14ac:dyDescent="0.2">
      <c r="A180" s="35">
        <f t="shared" si="19"/>
        <v>40</v>
      </c>
      <c r="B180" s="16">
        <f t="shared" si="22"/>
        <v>205.69854469854471</v>
      </c>
      <c r="C180" s="16">
        <f t="shared" si="22"/>
        <v>206.23596673596674</v>
      </c>
      <c r="D180" s="16">
        <f t="shared" si="22"/>
        <v>206.60862785862787</v>
      </c>
      <c r="E180" s="16">
        <f t="shared" si="22"/>
        <v>207.1460498960499</v>
      </c>
      <c r="F180" s="23">
        <f t="shared" si="22"/>
        <v>207.51871101871103</v>
      </c>
    </row>
    <row r="181" spans="1:6" x14ac:dyDescent="0.2">
      <c r="A181" s="35">
        <f t="shared" si="19"/>
        <v>41</v>
      </c>
      <c r="B181" s="16">
        <f t="shared" si="22"/>
        <v>209.39968814968816</v>
      </c>
      <c r="C181" s="16">
        <f t="shared" si="22"/>
        <v>209.67463617463616</v>
      </c>
      <c r="D181" s="16">
        <f t="shared" si="22"/>
        <v>209.86642411642413</v>
      </c>
      <c r="E181" s="16">
        <f t="shared" si="22"/>
        <v>210.14241164241164</v>
      </c>
      <c r="F181" s="23">
        <f t="shared" si="22"/>
        <v>210.33264033264032</v>
      </c>
    </row>
    <row r="182" spans="1:6" x14ac:dyDescent="0.2">
      <c r="A182" s="35">
        <f t="shared" si="19"/>
        <v>42</v>
      </c>
      <c r="B182" s="16">
        <f t="shared" ref="B182:B189" si="23">+B82/1924</f>
        <v>213.18087318087319</v>
      </c>
      <c r="C182" s="12"/>
      <c r="D182" s="12"/>
      <c r="E182" s="12"/>
      <c r="F182" s="13"/>
    </row>
    <row r="183" spans="1:6" x14ac:dyDescent="0.2">
      <c r="A183" s="35">
        <f t="shared" si="19"/>
        <v>43</v>
      </c>
      <c r="B183" s="16">
        <f t="shared" si="23"/>
        <v>217.91372141372142</v>
      </c>
      <c r="C183" s="12"/>
      <c r="D183" s="12"/>
      <c r="E183" s="12"/>
      <c r="F183" s="13"/>
    </row>
    <row r="184" spans="1:6" x14ac:dyDescent="0.2">
      <c r="A184" s="35">
        <f t="shared" si="19"/>
        <v>44</v>
      </c>
      <c r="B184" s="16">
        <f t="shared" si="23"/>
        <v>222.77546777546777</v>
      </c>
      <c r="C184" s="12"/>
      <c r="D184" s="12"/>
      <c r="E184" s="12"/>
      <c r="F184" s="13"/>
    </row>
    <row r="185" spans="1:6" x14ac:dyDescent="0.2">
      <c r="A185" s="35">
        <f t="shared" si="19"/>
        <v>45</v>
      </c>
      <c r="B185" s="16">
        <f t="shared" si="23"/>
        <v>227.77234927234926</v>
      </c>
      <c r="C185" s="12"/>
      <c r="D185" s="12"/>
      <c r="E185" s="12"/>
      <c r="F185" s="13"/>
    </row>
    <row r="186" spans="1:6" x14ac:dyDescent="0.2">
      <c r="A186" s="35">
        <f t="shared" si="19"/>
        <v>46</v>
      </c>
      <c r="B186" s="16">
        <f t="shared" si="23"/>
        <v>232.90696465696465</v>
      </c>
      <c r="C186" s="12"/>
      <c r="D186" s="12"/>
      <c r="E186" s="12"/>
      <c r="F186" s="13"/>
    </row>
    <row r="187" spans="1:6" x14ac:dyDescent="0.2">
      <c r="A187" s="35">
        <f t="shared" si="19"/>
        <v>47</v>
      </c>
      <c r="B187" s="16">
        <f t="shared" si="23"/>
        <v>243.6018711018711</v>
      </c>
      <c r="C187" s="12"/>
      <c r="D187" s="12"/>
      <c r="E187" s="12"/>
      <c r="F187" s="13"/>
    </row>
    <row r="188" spans="1:6" x14ac:dyDescent="0.2">
      <c r="A188" s="36">
        <f t="shared" si="19"/>
        <v>48</v>
      </c>
      <c r="B188" s="34">
        <f t="shared" si="23"/>
        <v>259.96309771309774</v>
      </c>
      <c r="C188" s="12"/>
      <c r="D188" s="12"/>
      <c r="E188" s="12"/>
      <c r="F188" s="13"/>
    </row>
    <row r="189" spans="1:6" ht="13.5" thickBot="1" x14ac:dyDescent="0.25">
      <c r="A189" s="37">
        <f t="shared" si="19"/>
        <v>49</v>
      </c>
      <c r="B189" s="24">
        <f t="shared" si="23"/>
        <v>278.09199584199587</v>
      </c>
      <c r="C189" s="7"/>
      <c r="D189" s="7"/>
      <c r="E189" s="7"/>
      <c r="F189" s="8"/>
    </row>
    <row r="190" spans="1:6" ht="13.5" thickTop="1" x14ac:dyDescent="0.2"/>
    <row r="191" spans="1:6" x14ac:dyDescent="0.2">
      <c r="A191" t="s">
        <v>9</v>
      </c>
      <c r="C191" s="156">
        <f>+E$17</f>
        <v>113.4104</v>
      </c>
    </row>
    <row r="193" spans="1:6" ht="13.5" thickBot="1" x14ac:dyDescent="0.25">
      <c r="A193" s="11"/>
      <c r="B193" s="11"/>
    </row>
    <row r="194" spans="1:6" ht="14.25" thickTop="1" thickBot="1" x14ac:dyDescent="0.25">
      <c r="A194" s="86" t="s">
        <v>179</v>
      </c>
      <c r="B194" s="303" t="s">
        <v>20</v>
      </c>
      <c r="C194" s="260"/>
      <c r="D194" s="261" t="str">
        <f>F194</f>
        <v>1. april 2022</v>
      </c>
      <c r="E194" s="262"/>
      <c r="F194" s="263" t="str">
        <f>+F45</f>
        <v>1. april 2022</v>
      </c>
    </row>
    <row r="195" spans="1:6" x14ac:dyDescent="0.2">
      <c r="A195" s="9"/>
      <c r="C195" s="10"/>
      <c r="D195" s="259"/>
      <c r="E195" s="10"/>
      <c r="F195" s="28"/>
    </row>
    <row r="196" spans="1:6" ht="13.5" thickBot="1" x14ac:dyDescent="0.25">
      <c r="A196" s="6"/>
      <c r="B196" s="38">
        <v>40999</v>
      </c>
      <c r="C196" s="11"/>
      <c r="D196" s="27" t="s">
        <v>21</v>
      </c>
      <c r="E196" s="11"/>
      <c r="F196" s="29" t="s">
        <v>22</v>
      </c>
    </row>
    <row r="197" spans="1:6" ht="14.25" thickTop="1" thickBot="1" x14ac:dyDescent="0.25"/>
    <row r="198" spans="1:6" ht="14.25" thickTop="1" thickBot="1" x14ac:dyDescent="0.25">
      <c r="A198" s="97" t="s">
        <v>186</v>
      </c>
      <c r="B198" s="119"/>
      <c r="C198" s="120"/>
      <c r="D198" s="121"/>
      <c r="E198" s="120"/>
      <c r="F198" s="122"/>
    </row>
    <row r="199" spans="1:6" x14ac:dyDescent="0.2">
      <c r="A199" s="81" t="s">
        <v>24</v>
      </c>
      <c r="B199" s="117">
        <v>423303</v>
      </c>
      <c r="C199" s="118"/>
      <c r="D199" s="54">
        <f>+B199*$E$17%</f>
        <v>480069.625512</v>
      </c>
      <c r="E199" s="118"/>
      <c r="F199" s="56">
        <f>+D199/12</f>
        <v>40005.802126000002</v>
      </c>
    </row>
    <row r="200" spans="1:6" x14ac:dyDescent="0.2">
      <c r="A200" s="41" t="s">
        <v>63</v>
      </c>
      <c r="B200" s="144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3.5" thickBot="1" x14ac:dyDescent="0.25">
      <c r="A201" s="92" t="s">
        <v>26</v>
      </c>
      <c r="B201" s="93">
        <v>495782</v>
      </c>
      <c r="C201" s="34"/>
      <c r="D201" s="34">
        <f>+B201*$E$17%</f>
        <v>562268.34932799998</v>
      </c>
      <c r="E201" s="34"/>
      <c r="F201" s="63">
        <f>+D201/12</f>
        <v>46855.695777333334</v>
      </c>
    </row>
    <row r="202" spans="1:6" ht="13.5" thickBot="1" x14ac:dyDescent="0.25">
      <c r="A202" s="123" t="s">
        <v>187</v>
      </c>
      <c r="B202" s="124"/>
      <c r="C202" s="125"/>
      <c r="D202" s="125"/>
      <c r="E202" s="125"/>
      <c r="F202" s="126"/>
    </row>
    <row r="203" spans="1:6" x14ac:dyDescent="0.2">
      <c r="A203" s="81" t="s">
        <v>24</v>
      </c>
      <c r="B203" s="117">
        <v>458908</v>
      </c>
      <c r="C203" s="118"/>
      <c r="D203" s="54">
        <f>+B203*$E$17%</f>
        <v>520449.39843200002</v>
      </c>
      <c r="E203" s="118"/>
      <c r="F203" s="56">
        <f>+D203/12</f>
        <v>43370.783202666666</v>
      </c>
    </row>
    <row r="204" spans="1:6" x14ac:dyDescent="0.2">
      <c r="A204" s="41" t="s">
        <v>63</v>
      </c>
      <c r="B204" s="145">
        <v>0</v>
      </c>
      <c r="C204" s="89"/>
      <c r="D204" s="16">
        <f>+B204*$E$17%</f>
        <v>0</v>
      </c>
      <c r="E204" s="89"/>
      <c r="F204" s="23">
        <f>+D204/12</f>
        <v>0</v>
      </c>
    </row>
    <row r="205" spans="1:6" ht="13.5" thickBot="1" x14ac:dyDescent="0.25">
      <c r="A205" s="101" t="s">
        <v>26</v>
      </c>
      <c r="B205" s="274">
        <v>531387</v>
      </c>
      <c r="C205" s="275"/>
      <c r="D205" s="275">
        <f>+B205*$E$17%</f>
        <v>602648.122248</v>
      </c>
      <c r="E205" s="275"/>
      <c r="F205" s="276">
        <f>+D205/12</f>
        <v>50220.676853999998</v>
      </c>
    </row>
    <row r="206" spans="1:6" ht="13.5" thickBot="1" x14ac:dyDescent="0.25">
      <c r="A206" s="100" t="s">
        <v>188</v>
      </c>
      <c r="B206" s="270"/>
      <c r="C206" s="271"/>
      <c r="D206" s="272"/>
      <c r="E206" s="271"/>
      <c r="F206" s="273"/>
    </row>
    <row r="207" spans="1:6" x14ac:dyDescent="0.2">
      <c r="A207" s="81" t="s">
        <v>24</v>
      </c>
      <c r="B207" s="117">
        <v>494513</v>
      </c>
      <c r="C207" s="118"/>
      <c r="D207" s="54">
        <f>+B207*$E$17%</f>
        <v>560829.17135199998</v>
      </c>
      <c r="E207" s="118"/>
      <c r="F207" s="56">
        <f>+D207/12</f>
        <v>46735.764279333329</v>
      </c>
    </row>
    <row r="208" spans="1:6" x14ac:dyDescent="0.2">
      <c r="A208" s="41" t="s">
        <v>63</v>
      </c>
      <c r="B208" s="144">
        <v>0</v>
      </c>
      <c r="C208" s="15"/>
      <c r="D208" s="16">
        <f>+B208*$E$17%</f>
        <v>0</v>
      </c>
      <c r="E208" s="15"/>
      <c r="F208" s="23">
        <f>+D208/12</f>
        <v>0</v>
      </c>
    </row>
    <row r="209" spans="1:6" ht="13.5" thickBot="1" x14ac:dyDescent="0.25">
      <c r="A209" s="241" t="s">
        <v>26</v>
      </c>
      <c r="B209" s="40">
        <v>566992</v>
      </c>
      <c r="C209" s="24"/>
      <c r="D209" s="24">
        <f>+B209*$E$17%</f>
        <v>643027.89516800002</v>
      </c>
      <c r="E209" s="24"/>
      <c r="F209" s="30">
        <f>+D209/12</f>
        <v>53585.657930666668</v>
      </c>
    </row>
    <row r="210" spans="1:6" ht="14.25" thickTop="1" thickBot="1" x14ac:dyDescent="0.25">
      <c r="A210" s="9"/>
      <c r="B210" s="157"/>
      <c r="C210" s="12"/>
      <c r="D210" s="12"/>
      <c r="E210" s="12"/>
      <c r="F210" s="13"/>
    </row>
    <row r="211" spans="1:6" ht="13.5" thickBot="1" x14ac:dyDescent="0.25">
      <c r="A211" s="123" t="s">
        <v>189</v>
      </c>
      <c r="B211" s="124"/>
      <c r="C211" s="125"/>
      <c r="D211" s="277" t="s">
        <v>21</v>
      </c>
      <c r="E211" s="277"/>
      <c r="F211" s="278" t="s">
        <v>22</v>
      </c>
    </row>
    <row r="212" spans="1:6" x14ac:dyDescent="0.2">
      <c r="A212" s="284" t="s">
        <v>190</v>
      </c>
      <c r="B212" s="117">
        <v>370554</v>
      </c>
      <c r="C212" s="118"/>
      <c r="D212" s="54">
        <f>+B212*$E$17%</f>
        <v>420246.77361600002</v>
      </c>
      <c r="E212" s="118"/>
      <c r="F212" s="56">
        <f>+D212/12</f>
        <v>35020.564468000004</v>
      </c>
    </row>
    <row r="213" spans="1:6" ht="13.5" thickBot="1" x14ac:dyDescent="0.25">
      <c r="A213" s="241" t="s">
        <v>191</v>
      </c>
      <c r="B213" s="279">
        <v>396929</v>
      </c>
      <c r="C213" s="24"/>
      <c r="D213" s="24">
        <f>+B213*$E$17%</f>
        <v>450158.76661599998</v>
      </c>
      <c r="E213" s="24"/>
      <c r="F213" s="30">
        <f>+D213/12</f>
        <v>37513.230551333334</v>
      </c>
    </row>
    <row r="214" spans="1:6" ht="13.5" thickTop="1" x14ac:dyDescent="0.2">
      <c r="A214" s="50"/>
      <c r="B214" s="157"/>
      <c r="C214" s="12"/>
      <c r="D214" s="12"/>
      <c r="E214" s="12"/>
      <c r="F214" s="12"/>
    </row>
    <row r="215" spans="1:6" ht="13.5" thickBot="1" x14ac:dyDescent="0.25">
      <c r="A215" s="161"/>
      <c r="B215" s="285"/>
      <c r="C215" s="285"/>
      <c r="D215" s="12"/>
      <c r="E215" s="12"/>
      <c r="F215" s="12"/>
    </row>
    <row r="216" spans="1:6" ht="38.25" customHeight="1" thickTop="1" thickBot="1" x14ac:dyDescent="0.25">
      <c r="A216" s="283" t="s">
        <v>205</v>
      </c>
      <c r="B216" s="301" t="s">
        <v>109</v>
      </c>
      <c r="C216" s="302" t="str">
        <f>E18</f>
        <v>1. april 2022</v>
      </c>
      <c r="D216" s="12"/>
      <c r="E216" s="12"/>
      <c r="F216" s="12"/>
    </row>
    <row r="217" spans="1:6" ht="27" customHeight="1" thickBot="1" x14ac:dyDescent="0.25">
      <c r="A217" s="307" t="s">
        <v>204</v>
      </c>
      <c r="B217" s="256">
        <v>130000</v>
      </c>
      <c r="C217" s="203">
        <f>SUM(B217*C293)/100</f>
        <v>147433.51999999999</v>
      </c>
      <c r="D217" s="12"/>
      <c r="E217" s="12"/>
      <c r="F217" s="12"/>
    </row>
    <row r="218" spans="1:6" ht="15" customHeight="1" thickBot="1" x14ac:dyDescent="0.25">
      <c r="A218" s="281" t="s">
        <v>206</v>
      </c>
      <c r="B218" s="40">
        <f>B217*1.173</f>
        <v>152490</v>
      </c>
      <c r="C218" s="204">
        <f>SUM(B218*C293)/100</f>
        <v>172939.51895999999</v>
      </c>
      <c r="D218" s="12"/>
      <c r="E218" s="12"/>
      <c r="F218" s="12"/>
    </row>
    <row r="219" spans="1:6" ht="13.5" thickTop="1" x14ac:dyDescent="0.2">
      <c r="A219" s="280"/>
      <c r="B219" s="157"/>
      <c r="C219" s="12"/>
      <c r="D219" s="12"/>
      <c r="E219" s="12"/>
      <c r="F219" s="12"/>
    </row>
    <row r="220" spans="1:6" ht="14.25" customHeight="1" x14ac:dyDescent="0.2">
      <c r="A220" s="50"/>
      <c r="B220" s="157"/>
      <c r="C220" s="12"/>
      <c r="D220" s="12"/>
      <c r="E220" s="12"/>
      <c r="F220" s="12"/>
    </row>
    <row r="221" spans="1:6" x14ac:dyDescent="0.2">
      <c r="A221" s="10"/>
      <c r="D221" s="12"/>
      <c r="E221" s="12"/>
      <c r="F221" s="12"/>
    </row>
    <row r="222" spans="1:6" ht="30" customHeight="1" x14ac:dyDescent="0.2">
      <c r="A222" s="10" t="s">
        <v>9</v>
      </c>
      <c r="B222" s="157"/>
      <c r="C222" s="296">
        <f>+E$17</f>
        <v>113.4104</v>
      </c>
      <c r="D222" s="12"/>
      <c r="E222" s="12"/>
      <c r="F222" s="12"/>
    </row>
    <row r="223" spans="1:6" ht="15" customHeight="1" thickBot="1" x14ac:dyDescent="0.25">
      <c r="A223" s="10"/>
      <c r="B223" s="304" t="s">
        <v>20</v>
      </c>
      <c r="C223" s="305"/>
      <c r="D223" s="306" t="str">
        <f>E18</f>
        <v>1. april 2022</v>
      </c>
      <c r="E223" s="306"/>
      <c r="F223" s="306" t="str">
        <f>E18</f>
        <v>1. april 2022</v>
      </c>
    </row>
    <row r="224" spans="1:6" ht="14.25" thickTop="1" thickBot="1" x14ac:dyDescent="0.25">
      <c r="A224" s="86" t="s">
        <v>92</v>
      </c>
      <c r="B224" s="300" t="s">
        <v>202</v>
      </c>
      <c r="C224" s="297"/>
      <c r="D224" s="297" t="s">
        <v>21</v>
      </c>
      <c r="E224" s="297"/>
      <c r="F224" s="298" t="s">
        <v>22</v>
      </c>
    </row>
    <row r="225" spans="1:6" x14ac:dyDescent="0.2">
      <c r="A225" s="81" t="s">
        <v>32</v>
      </c>
      <c r="B225" s="127">
        <v>279695</v>
      </c>
      <c r="C225" s="118"/>
      <c r="D225" s="54">
        <f>+B225*$E$17%</f>
        <v>317203.21827999997</v>
      </c>
      <c r="E225" s="118"/>
      <c r="F225" s="83">
        <f>+D225/12</f>
        <v>26433.601523333331</v>
      </c>
    </row>
    <row r="226" spans="1:6" x14ac:dyDescent="0.2">
      <c r="A226" s="22" t="s">
        <v>33</v>
      </c>
      <c r="B226" s="94">
        <v>298044</v>
      </c>
      <c r="C226" s="15"/>
      <c r="D226" s="16">
        <f>+B226*$E$17%</f>
        <v>338012.89257600001</v>
      </c>
      <c r="E226" s="15"/>
      <c r="F226" s="45">
        <f>+D226/12</f>
        <v>28167.741048</v>
      </c>
    </row>
    <row r="227" spans="1:6" x14ac:dyDescent="0.2">
      <c r="A227" s="22" t="s">
        <v>34</v>
      </c>
      <c r="B227" s="165">
        <v>325699</v>
      </c>
      <c r="C227" s="15"/>
      <c r="D227" s="16">
        <f>+B227*$E$17%</f>
        <v>369376.538696</v>
      </c>
      <c r="E227" s="15"/>
      <c r="F227" s="45">
        <f>+D227/12</f>
        <v>30781.378224666667</v>
      </c>
    </row>
    <row r="228" spans="1:6" ht="13.5" thickBot="1" x14ac:dyDescent="0.25">
      <c r="A228" s="241" t="s">
        <v>105</v>
      </c>
      <c r="B228" s="164">
        <v>351388</v>
      </c>
      <c r="C228" s="238"/>
      <c r="D228" s="87">
        <f>+B228*$E$17%</f>
        <v>398510.53635200002</v>
      </c>
      <c r="E228" s="11"/>
      <c r="F228" s="239">
        <f>+D228/12</f>
        <v>33209.211362666669</v>
      </c>
    </row>
    <row r="229" spans="1:6" ht="14.25" thickTop="1" thickBot="1" x14ac:dyDescent="0.25">
      <c r="A229" s="159"/>
      <c r="B229" s="237"/>
      <c r="C229" s="163"/>
      <c r="D229" s="12"/>
      <c r="E229" s="10"/>
      <c r="F229" s="95"/>
    </row>
    <row r="230" spans="1:6" ht="13.5" thickTop="1" x14ac:dyDescent="0.2">
      <c r="A230" s="240" t="s">
        <v>97</v>
      </c>
      <c r="B230" s="224"/>
      <c r="C230" s="211" t="s">
        <v>22</v>
      </c>
      <c r="D230" s="212"/>
      <c r="E230" s="212"/>
      <c r="F230" s="213"/>
    </row>
    <row r="231" spans="1:6" ht="13.5" thickBot="1" x14ac:dyDescent="0.25">
      <c r="A231" s="250" t="s">
        <v>175</v>
      </c>
      <c r="B231" s="225"/>
      <c r="C231" s="129" t="s">
        <v>50</v>
      </c>
      <c r="D231" s="129" t="s">
        <v>51</v>
      </c>
      <c r="E231" s="129" t="s">
        <v>52</v>
      </c>
      <c r="F231" s="130" t="s">
        <v>53</v>
      </c>
    </row>
    <row r="232" spans="1:6" x14ac:dyDescent="0.2">
      <c r="A232" s="108" t="s">
        <v>32</v>
      </c>
      <c r="B232" s="128"/>
      <c r="C232" s="82">
        <v>325</v>
      </c>
      <c r="D232" s="82">
        <v>575</v>
      </c>
      <c r="E232" s="82">
        <v>900</v>
      </c>
      <c r="F232" s="83">
        <v>1150</v>
      </c>
    </row>
    <row r="233" spans="1:6" x14ac:dyDescent="0.2">
      <c r="A233" s="41" t="s">
        <v>33</v>
      </c>
      <c r="B233" s="43"/>
      <c r="C233" s="44">
        <v>275</v>
      </c>
      <c r="D233" s="44">
        <v>475</v>
      </c>
      <c r="E233" s="44">
        <v>750</v>
      </c>
      <c r="F233" s="45">
        <v>950</v>
      </c>
    </row>
    <row r="234" spans="1:6" x14ac:dyDescent="0.2">
      <c r="A234" s="41" t="s">
        <v>34</v>
      </c>
      <c r="B234" s="43"/>
      <c r="C234" s="44">
        <v>175</v>
      </c>
      <c r="D234" s="44">
        <v>325</v>
      </c>
      <c r="E234" s="44">
        <v>500</v>
      </c>
      <c r="F234" s="45">
        <v>625</v>
      </c>
    </row>
    <row r="235" spans="1:6" ht="13.5" thickBot="1" x14ac:dyDescent="0.25">
      <c r="A235" s="31" t="s">
        <v>105</v>
      </c>
      <c r="B235" s="11"/>
      <c r="C235" s="48">
        <v>175</v>
      </c>
      <c r="D235" s="48">
        <v>325</v>
      </c>
      <c r="E235" s="48">
        <v>500</v>
      </c>
      <c r="F235" s="49">
        <v>625</v>
      </c>
    </row>
    <row r="236" spans="1:6" ht="14.25" thickTop="1" thickBot="1" x14ac:dyDescent="0.25">
      <c r="A236" s="159"/>
      <c r="B236" s="159"/>
      <c r="C236" s="166"/>
      <c r="D236" s="166"/>
      <c r="E236" s="166"/>
      <c r="F236" s="166"/>
    </row>
    <row r="237" spans="1:6" ht="14.25" thickTop="1" thickBot="1" x14ac:dyDescent="0.25">
      <c r="A237" s="137" t="s">
        <v>106</v>
      </c>
      <c r="B237" s="84"/>
      <c r="C237" s="169"/>
      <c r="D237" s="169"/>
      <c r="E237" s="169"/>
      <c r="F237" s="170"/>
    </row>
    <row r="238" spans="1:6" x14ac:dyDescent="0.2">
      <c r="A238" s="171" t="s">
        <v>32</v>
      </c>
      <c r="B238" s="152">
        <v>5200</v>
      </c>
      <c r="C238" s="172"/>
      <c r="D238" s="152">
        <f>+B238*$E$17%</f>
        <v>5897.3407999999999</v>
      </c>
      <c r="E238" s="172"/>
      <c r="F238" s="158">
        <f>+D238/12</f>
        <v>491.44506666666666</v>
      </c>
    </row>
    <row r="239" spans="1:6" ht="13.5" thickBot="1" x14ac:dyDescent="0.25">
      <c r="A239" s="167" t="s">
        <v>94</v>
      </c>
      <c r="B239" s="87">
        <v>7900</v>
      </c>
      <c r="C239" s="168"/>
      <c r="D239" s="87">
        <f>+B239*$E$17%</f>
        <v>8959.4215999999997</v>
      </c>
      <c r="E239" s="168"/>
      <c r="F239" s="138">
        <f>+D239/12</f>
        <v>746.61846666666668</v>
      </c>
    </row>
    <row r="240" spans="1:6" ht="14.25" thickTop="1" thickBot="1" x14ac:dyDescent="0.25">
      <c r="A240" s="205"/>
      <c r="B240" s="12"/>
      <c r="C240" s="206"/>
      <c r="D240" s="12"/>
      <c r="E240" s="206"/>
      <c r="F240" s="12"/>
    </row>
    <row r="241" spans="1:6" ht="14.25" thickTop="1" thickBot="1" x14ac:dyDescent="0.25">
      <c r="A241" s="137" t="s">
        <v>181</v>
      </c>
      <c r="B241" s="84"/>
      <c r="C241" s="169"/>
      <c r="D241" s="169"/>
      <c r="E241" s="169"/>
      <c r="F241" s="170"/>
    </row>
    <row r="242" spans="1:6" ht="13.5" thickBot="1" x14ac:dyDescent="0.25">
      <c r="A242" s="243" t="s">
        <v>116</v>
      </c>
      <c r="B242" s="244">
        <v>2800</v>
      </c>
      <c r="C242" s="245"/>
      <c r="D242" s="244">
        <f>+B242*$E$17%</f>
        <v>3175.4911999999999</v>
      </c>
      <c r="E242" s="245"/>
      <c r="F242" s="246">
        <f>+D242/12</f>
        <v>264.62426666666664</v>
      </c>
    </row>
    <row r="243" spans="1:6" ht="14.25" thickTop="1" thickBot="1" x14ac:dyDescent="0.25">
      <c r="A243" s="205"/>
      <c r="B243" s="12"/>
      <c r="C243" s="206"/>
      <c r="D243" s="12"/>
      <c r="E243" s="206"/>
      <c r="F243" s="12"/>
    </row>
    <row r="244" spans="1:6" ht="14.25" thickTop="1" thickBot="1" x14ac:dyDescent="0.25">
      <c r="A244" s="137" t="s">
        <v>201</v>
      </c>
      <c r="B244" s="84"/>
      <c r="C244" s="169"/>
      <c r="D244" s="169"/>
      <c r="E244" s="169"/>
      <c r="F244" s="170"/>
    </row>
    <row r="245" spans="1:6" ht="13.5" thickBot="1" x14ac:dyDescent="0.25">
      <c r="A245" s="243" t="s">
        <v>116</v>
      </c>
      <c r="B245" s="244">
        <v>900</v>
      </c>
      <c r="C245" s="245"/>
      <c r="D245" s="244">
        <f>+B245*$E$17%</f>
        <v>1020.6935999999999</v>
      </c>
      <c r="E245" s="245"/>
      <c r="F245" s="246">
        <f>+D245/12</f>
        <v>85.0578</v>
      </c>
    </row>
    <row r="246" spans="1:6" ht="14.25" thickTop="1" thickBot="1" x14ac:dyDescent="0.25">
      <c r="A246" s="242"/>
      <c r="B246" s="7"/>
      <c r="C246" s="168"/>
      <c r="D246" s="7"/>
      <c r="E246" s="168"/>
      <c r="F246" s="7"/>
    </row>
    <row r="247" spans="1:6" ht="14.25" thickTop="1" thickBot="1" x14ac:dyDescent="0.25">
      <c r="A247" s="97" t="s">
        <v>197</v>
      </c>
      <c r="B247" s="84"/>
      <c r="C247" s="84"/>
      <c r="D247" s="84"/>
      <c r="E247" s="84"/>
      <c r="F247" s="85"/>
    </row>
    <row r="248" spans="1:6" ht="13.5" thickBot="1" x14ac:dyDescent="0.25">
      <c r="A248" s="105" t="s">
        <v>116</v>
      </c>
      <c r="B248" s="54">
        <v>18800</v>
      </c>
      <c r="C248" s="118"/>
      <c r="D248" s="54">
        <f>+B248*$E$17%</f>
        <v>21321.155200000001</v>
      </c>
      <c r="E248" s="54"/>
      <c r="F248" s="56">
        <f>+D248/12</f>
        <v>1776.7629333333334</v>
      </c>
    </row>
    <row r="249" spans="1:6" ht="14.25" thickTop="1" thickBot="1" x14ac:dyDescent="0.25">
      <c r="A249" s="159"/>
      <c r="B249" s="159"/>
      <c r="C249" s="159"/>
      <c r="D249" s="159"/>
      <c r="E249" s="159"/>
      <c r="F249" s="159"/>
    </row>
    <row r="250" spans="1:6" ht="14.25" thickTop="1" thickBot="1" x14ac:dyDescent="0.25">
      <c r="A250" s="100" t="s">
        <v>64</v>
      </c>
      <c r="B250" s="84"/>
      <c r="C250" s="84"/>
      <c r="D250" s="84"/>
      <c r="E250" s="84"/>
      <c r="F250" s="85"/>
    </row>
    <row r="251" spans="1:6" x14ac:dyDescent="0.2">
      <c r="A251" s="105" t="s">
        <v>65</v>
      </c>
      <c r="B251" s="146">
        <v>0</v>
      </c>
      <c r="C251" s="118"/>
      <c r="D251" s="54">
        <f t="shared" ref="D251:D258" si="24">+B251*$E$17%</f>
        <v>0</v>
      </c>
      <c r="E251" s="54"/>
      <c r="F251" s="56">
        <f>+D251/12</f>
        <v>0</v>
      </c>
    </row>
    <row r="252" spans="1:6" x14ac:dyDescent="0.2">
      <c r="A252" s="52" t="s">
        <v>66</v>
      </c>
      <c r="B252" s="142">
        <v>0</v>
      </c>
      <c r="C252" s="15"/>
      <c r="D252" s="16">
        <f t="shared" si="24"/>
        <v>0</v>
      </c>
      <c r="E252" s="16"/>
      <c r="F252" s="23">
        <f t="shared" ref="F252:F258" si="25">+D252/12</f>
        <v>0</v>
      </c>
    </row>
    <row r="253" spans="1:6" x14ac:dyDescent="0.2">
      <c r="A253" s="52" t="s">
        <v>67</v>
      </c>
      <c r="B253" s="142">
        <v>0</v>
      </c>
      <c r="C253" s="15"/>
      <c r="D253" s="16">
        <f t="shared" si="24"/>
        <v>0</v>
      </c>
      <c r="E253" s="16"/>
      <c r="F253" s="23">
        <f t="shared" si="25"/>
        <v>0</v>
      </c>
    </row>
    <row r="254" spans="1:6" x14ac:dyDescent="0.2">
      <c r="A254" s="52" t="s">
        <v>68</v>
      </c>
      <c r="B254" s="142">
        <v>0</v>
      </c>
      <c r="C254" s="15"/>
      <c r="D254" s="16">
        <f t="shared" si="24"/>
        <v>0</v>
      </c>
      <c r="E254" s="16"/>
      <c r="F254" s="23">
        <f t="shared" si="25"/>
        <v>0</v>
      </c>
    </row>
    <row r="255" spans="1:6" x14ac:dyDescent="0.2">
      <c r="A255" s="52" t="s">
        <v>69</v>
      </c>
      <c r="B255" s="142">
        <v>0</v>
      </c>
      <c r="C255" s="15"/>
      <c r="D255" s="16">
        <f t="shared" si="24"/>
        <v>0</v>
      </c>
      <c r="E255" s="16"/>
      <c r="F255" s="23">
        <f t="shared" si="25"/>
        <v>0</v>
      </c>
    </row>
    <row r="256" spans="1:6" x14ac:dyDescent="0.2">
      <c r="A256" s="52" t="s">
        <v>70</v>
      </c>
      <c r="B256" s="142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 x14ac:dyDescent="0.2">
      <c r="A257" s="52" t="s">
        <v>71</v>
      </c>
      <c r="B257" s="142">
        <v>0</v>
      </c>
      <c r="C257" s="15"/>
      <c r="D257" s="16">
        <f t="shared" si="24"/>
        <v>0</v>
      </c>
      <c r="E257" s="16"/>
      <c r="F257" s="23">
        <f t="shared" si="25"/>
        <v>0</v>
      </c>
      <c r="H257" s="151"/>
    </row>
    <row r="258" spans="1:11" ht="13.5" thickBot="1" x14ac:dyDescent="0.25">
      <c r="A258" s="53" t="s">
        <v>72</v>
      </c>
      <c r="B258" s="147">
        <v>0</v>
      </c>
      <c r="C258" s="39"/>
      <c r="D258" s="24">
        <f t="shared" si="24"/>
        <v>0</v>
      </c>
      <c r="E258" s="24"/>
      <c r="F258" s="30">
        <f t="shared" si="25"/>
        <v>0</v>
      </c>
      <c r="G258" s="10"/>
    </row>
    <row r="259" spans="1:11" ht="14.25" thickTop="1" thickBot="1" x14ac:dyDescent="0.25">
      <c r="A259" s="50"/>
      <c r="B259" s="202"/>
      <c r="C259" s="10"/>
      <c r="D259" s="12"/>
      <c r="E259" s="12"/>
      <c r="F259" s="12"/>
    </row>
    <row r="260" spans="1:11" ht="14.25" thickTop="1" thickBot="1" x14ac:dyDescent="0.25">
      <c r="A260" s="173"/>
      <c r="B260" s="221" t="s">
        <v>77</v>
      </c>
      <c r="C260" s="222"/>
      <c r="D260" s="223"/>
      <c r="E260" s="223"/>
      <c r="F260" s="174" t="str">
        <f>+F45</f>
        <v>1. april 2022</v>
      </c>
    </row>
    <row r="261" spans="1:11" ht="14.25" thickTop="1" thickBot="1" x14ac:dyDescent="0.25">
      <c r="D261" s="10"/>
      <c r="E261" s="95"/>
      <c r="F261" s="95"/>
    </row>
    <row r="262" spans="1:11" ht="14.25" thickTop="1" thickBot="1" x14ac:dyDescent="0.25">
      <c r="A262" s="86" t="s">
        <v>38</v>
      </c>
      <c r="B262" s="84"/>
      <c r="C262" s="133" t="s">
        <v>74</v>
      </c>
      <c r="D262" s="196" t="s">
        <v>104</v>
      </c>
      <c r="E262" s="134" t="str">
        <f>+F45</f>
        <v>1. april 2022</v>
      </c>
      <c r="F262" s="135" t="s">
        <v>42</v>
      </c>
    </row>
    <row r="263" spans="1:11" x14ac:dyDescent="0.2">
      <c r="A263" s="108" t="s">
        <v>39</v>
      </c>
      <c r="B263" s="131"/>
      <c r="C263" s="148">
        <v>1</v>
      </c>
      <c r="D263" s="82">
        <v>98.3</v>
      </c>
      <c r="E263" s="132">
        <f>+D263*$E$17%</f>
        <v>111.4824232</v>
      </c>
      <c r="F263" s="83">
        <f>+C263*E263</f>
        <v>111.4824232</v>
      </c>
      <c r="G263" s="10"/>
    </row>
    <row r="264" spans="1:11" x14ac:dyDescent="0.2">
      <c r="A264" s="41" t="s">
        <v>40</v>
      </c>
      <c r="B264" s="42"/>
      <c r="C264" s="149">
        <v>1</v>
      </c>
      <c r="D264" s="44">
        <v>131.07</v>
      </c>
      <c r="E264" s="106">
        <f>+D264*$E$17%</f>
        <v>148.64701127999999</v>
      </c>
      <c r="F264" s="45">
        <f>+C264*E264</f>
        <v>148.64701127999999</v>
      </c>
    </row>
    <row r="265" spans="1:11" ht="13.5" thickBot="1" x14ac:dyDescent="0.25">
      <c r="A265" s="31" t="s">
        <v>41</v>
      </c>
      <c r="B265" s="46"/>
      <c r="C265" s="150">
        <v>1</v>
      </c>
      <c r="D265" s="48">
        <v>163.83000000000001</v>
      </c>
      <c r="E265" s="107">
        <f>+D265*$E$17%</f>
        <v>185.80025832000001</v>
      </c>
      <c r="F265" s="49">
        <f>+C265*E265</f>
        <v>185.80025832000001</v>
      </c>
    </row>
    <row r="266" spans="1:11" ht="14.25" thickTop="1" thickBot="1" x14ac:dyDescent="0.25">
      <c r="A266" s="11"/>
      <c r="B266" s="10"/>
      <c r="C266" s="10"/>
      <c r="D266" s="10"/>
      <c r="E266" s="95"/>
      <c r="F266" s="95"/>
    </row>
    <row r="267" spans="1:11" ht="14.25" thickTop="1" thickBot="1" x14ac:dyDescent="0.25">
      <c r="A267" s="175" t="s">
        <v>35</v>
      </c>
      <c r="B267" s="120"/>
      <c r="C267" s="209" t="s">
        <v>23</v>
      </c>
      <c r="D267" s="209"/>
      <c r="E267" s="209"/>
      <c r="F267" s="210"/>
      <c r="H267" s="153"/>
      <c r="I267" s="153"/>
      <c r="J267" s="153"/>
      <c r="K267" s="153"/>
    </row>
    <row r="268" spans="1:11" x14ac:dyDescent="0.2">
      <c r="A268" s="299"/>
      <c r="B268" s="128"/>
      <c r="C268" s="309" t="s">
        <v>95</v>
      </c>
      <c r="D268" s="310"/>
      <c r="E268" s="309" t="s">
        <v>96</v>
      </c>
      <c r="F268" s="311"/>
      <c r="H268" s="153"/>
      <c r="I268" s="153"/>
      <c r="J268" s="153"/>
      <c r="K268" s="153"/>
    </row>
    <row r="269" spans="1:11" ht="13.5" thickBot="1" x14ac:dyDescent="0.25">
      <c r="A269" s="136" t="s">
        <v>36</v>
      </c>
      <c r="B269" s="131"/>
      <c r="C269" s="176" t="s">
        <v>104</v>
      </c>
      <c r="D269" s="178" t="str">
        <f>+F45</f>
        <v>1. april 2022</v>
      </c>
      <c r="E269" s="176" t="s">
        <v>104</v>
      </c>
      <c r="F269" s="181" t="str">
        <f>+F45</f>
        <v>1. april 2022</v>
      </c>
      <c r="H269" s="153"/>
      <c r="I269" s="153"/>
      <c r="J269" s="153"/>
      <c r="K269" s="153"/>
    </row>
    <row r="270" spans="1:11" x14ac:dyDescent="0.2">
      <c r="A270" s="41" t="s">
        <v>24</v>
      </c>
      <c r="B270" s="43"/>
      <c r="C270" s="54">
        <v>236</v>
      </c>
      <c r="D270" s="57">
        <f>+C270*$E$17%</f>
        <v>267.64854400000002</v>
      </c>
      <c r="E270" s="179">
        <v>170</v>
      </c>
      <c r="F270" s="158">
        <f>+E270*$E$17%</f>
        <v>192.79768000000001</v>
      </c>
      <c r="H270" s="153"/>
      <c r="I270" s="153"/>
      <c r="J270" s="153"/>
      <c r="K270" s="153"/>
    </row>
    <row r="271" spans="1:11" x14ac:dyDescent="0.2">
      <c r="A271" s="41" t="s">
        <v>80</v>
      </c>
      <c r="B271" s="43"/>
      <c r="C271" s="146"/>
      <c r="D271" s="57">
        <f>+C271*$E$17%</f>
        <v>0</v>
      </c>
      <c r="E271" s="146"/>
      <c r="F271" s="56">
        <f>+E271*$E$17%</f>
        <v>0</v>
      </c>
    </row>
    <row r="272" spans="1:11" x14ac:dyDescent="0.2">
      <c r="A272" s="41" t="s">
        <v>80</v>
      </c>
      <c r="B272" s="43"/>
      <c r="C272" s="146"/>
      <c r="D272" s="57">
        <f>+C272*$E$17%</f>
        <v>0</v>
      </c>
      <c r="E272" s="142"/>
      <c r="F272" s="56">
        <f>+E272*$E$17%</f>
        <v>0</v>
      </c>
    </row>
    <row r="273" spans="1:7" x14ac:dyDescent="0.2">
      <c r="A273" s="41" t="s">
        <v>25</v>
      </c>
      <c r="B273" s="43"/>
      <c r="C273" s="16">
        <v>334</v>
      </c>
      <c r="D273" s="58">
        <f>+C273*$E$17%</f>
        <v>378.79073599999998</v>
      </c>
      <c r="E273" s="180">
        <v>269</v>
      </c>
      <c r="F273" s="23">
        <f>+E273*$E$17%</f>
        <v>305.07397600000002</v>
      </c>
    </row>
    <row r="274" spans="1:7" ht="13.5" customHeight="1" x14ac:dyDescent="0.2">
      <c r="A274" s="60" t="s">
        <v>37</v>
      </c>
      <c r="B274" s="55"/>
      <c r="C274" s="10"/>
      <c r="D274" s="177"/>
      <c r="E274" s="44"/>
      <c r="F274" s="28"/>
    </row>
    <row r="275" spans="1:7" ht="15" customHeight="1" x14ac:dyDescent="0.2">
      <c r="A275" s="41" t="s">
        <v>24</v>
      </c>
      <c r="B275" s="43"/>
      <c r="C275" s="16">
        <v>203</v>
      </c>
      <c r="D275" s="58">
        <f>+C275*$E$17%</f>
        <v>230.22311199999999</v>
      </c>
      <c r="E275" s="180">
        <v>138</v>
      </c>
      <c r="F275" s="23">
        <f>+E275*$E$17%</f>
        <v>156.50635199999999</v>
      </c>
    </row>
    <row r="276" spans="1:7" x14ac:dyDescent="0.2">
      <c r="A276" s="41" t="s">
        <v>80</v>
      </c>
      <c r="B276" s="55"/>
      <c r="C276" s="146"/>
      <c r="D276" s="58">
        <f>+C276*$E$17%</f>
        <v>0</v>
      </c>
      <c r="E276" s="146"/>
      <c r="F276" s="23">
        <f>+E276*$E$17%</f>
        <v>0</v>
      </c>
    </row>
    <row r="277" spans="1:7" x14ac:dyDescent="0.2">
      <c r="A277" s="41" t="s">
        <v>80</v>
      </c>
      <c r="B277" s="55"/>
      <c r="C277" s="146"/>
      <c r="D277" s="58">
        <f>+C277*$E$17%</f>
        <v>0</v>
      </c>
      <c r="E277" s="142"/>
      <c r="F277" s="23">
        <f>+E277*$E$17%</f>
        <v>0</v>
      </c>
    </row>
    <row r="278" spans="1:7" ht="13.5" thickBot="1" x14ac:dyDescent="0.25">
      <c r="A278" s="31" t="s">
        <v>25</v>
      </c>
      <c r="B278" s="47"/>
      <c r="C278" s="24">
        <v>334</v>
      </c>
      <c r="D278" s="59">
        <f>+C278*$E$17%</f>
        <v>378.79073599999998</v>
      </c>
      <c r="E278" s="182">
        <v>269</v>
      </c>
      <c r="F278" s="30">
        <f>+E278*$E$17%</f>
        <v>305.07397600000002</v>
      </c>
    </row>
    <row r="279" spans="1:7" ht="14.25" thickTop="1" thickBot="1" x14ac:dyDescent="0.25"/>
    <row r="280" spans="1:7" ht="14.25" thickTop="1" thickBot="1" x14ac:dyDescent="0.25">
      <c r="A280" s="86" t="s">
        <v>180</v>
      </c>
      <c r="B280" s="84"/>
      <c r="C280" s="84"/>
      <c r="D280" s="84"/>
      <c r="E280" s="133" t="s">
        <v>104</v>
      </c>
      <c r="F280" s="135" t="str">
        <f>+F45</f>
        <v>1. april 2022</v>
      </c>
    </row>
    <row r="281" spans="1:7" x14ac:dyDescent="0.2">
      <c r="A281" s="108" t="s">
        <v>27</v>
      </c>
      <c r="B281" s="131"/>
      <c r="C281" s="131"/>
      <c r="D281" s="128"/>
      <c r="E281" s="82">
        <v>22.32</v>
      </c>
      <c r="F281" s="83">
        <f>+E281*$E$17%</f>
        <v>25.313201280000001</v>
      </c>
    </row>
    <row r="282" spans="1:7" x14ac:dyDescent="0.2">
      <c r="A282" s="41" t="s">
        <v>28</v>
      </c>
      <c r="B282" s="42"/>
      <c r="C282" s="42"/>
      <c r="D282" s="43"/>
      <c r="E282" s="44">
        <v>39.92</v>
      </c>
      <c r="F282" s="45">
        <f>+E282*$E$17%</f>
        <v>45.273431680000002</v>
      </c>
    </row>
    <row r="283" spans="1:7" x14ac:dyDescent="0.2">
      <c r="A283" s="41" t="s">
        <v>29</v>
      </c>
      <c r="B283" s="42"/>
      <c r="C283" s="42"/>
      <c r="D283" s="43"/>
      <c r="E283" s="44">
        <v>39.92</v>
      </c>
      <c r="F283" s="45">
        <f>+E283*$E$17%</f>
        <v>45.273431680000002</v>
      </c>
    </row>
    <row r="284" spans="1:7" x14ac:dyDescent="0.2">
      <c r="A284" s="41" t="s">
        <v>30</v>
      </c>
      <c r="B284" s="42"/>
      <c r="C284" s="42"/>
      <c r="D284" s="43"/>
      <c r="E284" s="44">
        <v>6.59</v>
      </c>
      <c r="F284" s="45">
        <f>+E284*$E$17%</f>
        <v>7.4737453599999997</v>
      </c>
    </row>
    <row r="285" spans="1:7" ht="13.5" thickBot="1" x14ac:dyDescent="0.25">
      <c r="A285" s="31" t="s">
        <v>31</v>
      </c>
      <c r="B285" s="46"/>
      <c r="C285" s="46"/>
      <c r="D285" s="47"/>
      <c r="E285" s="48">
        <v>14.81</v>
      </c>
      <c r="F285" s="49">
        <f>+E285*$E$17%</f>
        <v>16.796080240000002</v>
      </c>
    </row>
    <row r="286" spans="1:7" ht="14.25" thickTop="1" thickBot="1" x14ac:dyDescent="0.25">
      <c r="A286" s="10"/>
      <c r="B286" s="10"/>
      <c r="C286" s="10"/>
      <c r="D286" s="10"/>
      <c r="E286" s="95"/>
      <c r="F286" s="95"/>
    </row>
    <row r="287" spans="1:7" ht="27" thickTop="1" thickBot="1" x14ac:dyDescent="0.25">
      <c r="A287" s="267" t="s">
        <v>110</v>
      </c>
      <c r="B287" s="268"/>
      <c r="C287" s="269"/>
      <c r="D287" s="9"/>
      <c r="E287" s="95"/>
      <c r="F287" s="95"/>
      <c r="G287" s="10"/>
    </row>
    <row r="288" spans="1:7" ht="13.5" thickTop="1" x14ac:dyDescent="0.2">
      <c r="A288" s="247"/>
      <c r="B288" s="254" t="s">
        <v>114</v>
      </c>
      <c r="C288" s="255" t="str">
        <f>E18</f>
        <v>1. april 2022</v>
      </c>
      <c r="D288" s="10"/>
      <c r="E288" s="95"/>
      <c r="F288" s="95"/>
    </row>
    <row r="289" spans="1:6" x14ac:dyDescent="0.2">
      <c r="A289" s="248" t="s">
        <v>111</v>
      </c>
      <c r="B289" s="251">
        <v>6000</v>
      </c>
      <c r="C289" s="252">
        <f>SUM(B289*C293)/100</f>
        <v>6804.6239999999998</v>
      </c>
      <c r="D289" s="9"/>
      <c r="E289" s="95"/>
      <c r="F289" s="95"/>
    </row>
    <row r="290" spans="1:6" x14ac:dyDescent="0.2">
      <c r="A290" s="248" t="s">
        <v>112</v>
      </c>
      <c r="B290" s="251">
        <v>7600</v>
      </c>
      <c r="C290" s="252">
        <f>SUM(B290*C293)/100</f>
        <v>8619.1903999999995</v>
      </c>
      <c r="D290" s="9"/>
      <c r="E290" s="95"/>
      <c r="F290" s="95"/>
    </row>
    <row r="291" spans="1:6" ht="13.5" thickBot="1" x14ac:dyDescent="0.25">
      <c r="A291" s="241" t="s">
        <v>113</v>
      </c>
      <c r="B291" s="258">
        <v>9000</v>
      </c>
      <c r="C291" s="253">
        <f>SUM(B291*C293)/100</f>
        <v>10206.936</v>
      </c>
      <c r="D291" s="9"/>
    </row>
    <row r="292" spans="1:6" ht="13.5" thickTop="1" x14ac:dyDescent="0.2">
      <c r="A292" s="10"/>
      <c r="B292" s="257"/>
      <c r="C292" s="257"/>
      <c r="D292" s="10"/>
    </row>
    <row r="293" spans="1:6" ht="14.25" customHeight="1" x14ac:dyDescent="0.2">
      <c r="A293" t="s">
        <v>9</v>
      </c>
      <c r="B293" s="10"/>
      <c r="C293" s="156">
        <f>+E$17</f>
        <v>113.4104</v>
      </c>
    </row>
    <row r="294" spans="1:6" ht="19.5" x14ac:dyDescent="0.35">
      <c r="A294" s="104"/>
    </row>
    <row r="295" spans="1:6" ht="13.5" thickBot="1" x14ac:dyDescent="0.25"/>
    <row r="296" spans="1:6" ht="13.5" thickTop="1" x14ac:dyDescent="0.2">
      <c r="A296" s="282" t="s">
        <v>62</v>
      </c>
      <c r="B296" s="265"/>
      <c r="C296" s="265"/>
      <c r="D296" s="265"/>
      <c r="E296" s="266"/>
      <c r="F296" s="220" t="str">
        <f>+F45</f>
        <v>1. april 2022</v>
      </c>
    </row>
    <row r="297" spans="1:6" x14ac:dyDescent="0.2">
      <c r="A297" s="14"/>
      <c r="B297" s="18" t="s">
        <v>13</v>
      </c>
      <c r="C297" s="19"/>
      <c r="D297" s="207"/>
      <c r="F297" s="61" t="s">
        <v>14</v>
      </c>
    </row>
    <row r="298" spans="1:6" ht="12.75" customHeight="1" thickBot="1" x14ac:dyDescent="0.25">
      <c r="A298" s="21" t="s">
        <v>2</v>
      </c>
      <c r="B298" s="64" t="s">
        <v>16</v>
      </c>
      <c r="C298" s="64" t="s">
        <v>17</v>
      </c>
      <c r="D298" s="64" t="s">
        <v>42</v>
      </c>
      <c r="E298" s="26"/>
      <c r="F298" s="62" t="s">
        <v>18</v>
      </c>
    </row>
    <row r="299" spans="1:6" ht="15" customHeight="1" x14ac:dyDescent="0.2">
      <c r="A299" s="35">
        <v>29</v>
      </c>
      <c r="B299" s="233">
        <f t="shared" ref="B299:B319" si="26">+AK34/12</f>
        <v>1524.4466666666667</v>
      </c>
      <c r="C299" s="233">
        <f t="shared" ref="C299:C319" si="27">+AL34/12</f>
        <v>3048.8933333333334</v>
      </c>
      <c r="D299" s="233">
        <f t="shared" ref="D299:D319" si="28">+(AK34+AL34)/12</f>
        <v>4573.34</v>
      </c>
      <c r="F299" s="23">
        <f t="shared" ref="F299:F319" si="29">ROUND(AG34*$E$17%*15%,0)/12</f>
        <v>3965.3333333333335</v>
      </c>
    </row>
    <row r="300" spans="1:6" ht="15" customHeight="1" x14ac:dyDescent="0.2">
      <c r="A300" s="35">
        <f t="shared" ref="A300:A319" si="30">+A299+1</f>
        <v>30</v>
      </c>
      <c r="B300" s="233">
        <f t="shared" si="26"/>
        <v>1553.4949999999999</v>
      </c>
      <c r="C300" s="233">
        <f t="shared" si="27"/>
        <v>3106.99</v>
      </c>
      <c r="D300" s="233">
        <f t="shared" si="28"/>
        <v>4660.4849999999997</v>
      </c>
      <c r="F300" s="23">
        <f t="shared" si="29"/>
        <v>4040.9166666666665</v>
      </c>
    </row>
    <row r="301" spans="1:6" ht="15.75" customHeight="1" x14ac:dyDescent="0.2">
      <c r="A301" s="35">
        <f>+A300+1</f>
        <v>31</v>
      </c>
      <c r="B301" s="233">
        <f t="shared" si="26"/>
        <v>1583.2958333333333</v>
      </c>
      <c r="C301" s="233">
        <f t="shared" si="27"/>
        <v>3166.5916666666667</v>
      </c>
      <c r="D301" s="233">
        <f t="shared" si="28"/>
        <v>4749.8874999999998</v>
      </c>
      <c r="F301" s="23">
        <f t="shared" si="29"/>
        <v>4118.416666666667</v>
      </c>
    </row>
    <row r="302" spans="1:6" x14ac:dyDescent="0.2">
      <c r="A302" s="35">
        <f t="shared" si="30"/>
        <v>32</v>
      </c>
      <c r="B302" s="233">
        <f t="shared" si="26"/>
        <v>1613.8866666666665</v>
      </c>
      <c r="C302" s="233">
        <f t="shared" si="27"/>
        <v>3227.7733333333331</v>
      </c>
      <c r="D302" s="233">
        <f t="shared" si="28"/>
        <v>4841.66</v>
      </c>
      <c r="F302" s="23">
        <f t="shared" si="29"/>
        <v>4198</v>
      </c>
    </row>
    <row r="303" spans="1:6" x14ac:dyDescent="0.2">
      <c r="A303" s="35">
        <f t="shared" si="30"/>
        <v>33</v>
      </c>
      <c r="B303" s="233">
        <f t="shared" si="26"/>
        <v>1645.2516666666668</v>
      </c>
      <c r="C303" s="233">
        <f t="shared" si="27"/>
        <v>3290.5025000000001</v>
      </c>
      <c r="D303" s="233">
        <f t="shared" si="28"/>
        <v>4935.7541666666666</v>
      </c>
      <c r="F303" s="23">
        <f t="shared" si="29"/>
        <v>4279.583333333333</v>
      </c>
    </row>
    <row r="304" spans="1:6" x14ac:dyDescent="0.2">
      <c r="A304" s="35">
        <f t="shared" si="30"/>
        <v>34</v>
      </c>
      <c r="B304" s="233">
        <f t="shared" si="26"/>
        <v>1677.4558333333334</v>
      </c>
      <c r="C304" s="233">
        <f t="shared" si="27"/>
        <v>3354.9108333333334</v>
      </c>
      <c r="D304" s="233">
        <f t="shared" si="28"/>
        <v>5032.3666666666668</v>
      </c>
      <c r="F304" s="23">
        <f t="shared" si="29"/>
        <v>4363.333333333333</v>
      </c>
    </row>
    <row r="305" spans="1:6" x14ac:dyDescent="0.2">
      <c r="A305" s="35">
        <f t="shared" si="30"/>
        <v>35</v>
      </c>
      <c r="B305" s="233">
        <f t="shared" si="26"/>
        <v>1710.5041666666666</v>
      </c>
      <c r="C305" s="233">
        <f t="shared" si="27"/>
        <v>3421.0083333333332</v>
      </c>
      <c r="D305" s="233">
        <f t="shared" si="28"/>
        <v>5131.5124999999998</v>
      </c>
      <c r="F305" s="23">
        <f t="shared" si="29"/>
        <v>4449.25</v>
      </c>
    </row>
    <row r="306" spans="1:6" x14ac:dyDescent="0.2">
      <c r="A306" s="35">
        <f t="shared" si="30"/>
        <v>36</v>
      </c>
      <c r="B306" s="233">
        <f t="shared" si="26"/>
        <v>1744.4033333333334</v>
      </c>
      <c r="C306" s="233">
        <f t="shared" si="27"/>
        <v>3488.8066666666668</v>
      </c>
      <c r="D306" s="233">
        <f t="shared" si="28"/>
        <v>5233.21</v>
      </c>
      <c r="F306" s="23">
        <f t="shared" si="29"/>
        <v>4537.5</v>
      </c>
    </row>
    <row r="307" spans="1:6" x14ac:dyDescent="0.2">
      <c r="A307" s="35">
        <f t="shared" si="30"/>
        <v>37</v>
      </c>
      <c r="B307" s="233">
        <f t="shared" si="26"/>
        <v>1779.1908333333333</v>
      </c>
      <c r="C307" s="233">
        <f t="shared" si="27"/>
        <v>3558.3808333333332</v>
      </c>
      <c r="D307" s="233">
        <f t="shared" si="28"/>
        <v>5337.5716666666667</v>
      </c>
      <c r="F307" s="23">
        <f t="shared" si="29"/>
        <v>4627.916666666667</v>
      </c>
    </row>
    <row r="308" spans="1:6" x14ac:dyDescent="0.2">
      <c r="A308" s="35">
        <f t="shared" si="30"/>
        <v>38</v>
      </c>
      <c r="B308" s="233">
        <f t="shared" si="26"/>
        <v>1815.5533333333333</v>
      </c>
      <c r="C308" s="233">
        <f t="shared" si="27"/>
        <v>3631.1058333333331</v>
      </c>
      <c r="D308" s="233">
        <f t="shared" si="28"/>
        <v>5446.6591666666664</v>
      </c>
      <c r="F308" s="23">
        <f t="shared" si="29"/>
        <v>4722.5</v>
      </c>
    </row>
    <row r="309" spans="1:6" x14ac:dyDescent="0.2">
      <c r="A309" s="35">
        <f t="shared" si="30"/>
        <v>39</v>
      </c>
      <c r="B309" s="233">
        <f t="shared" si="26"/>
        <v>1852.9458333333332</v>
      </c>
      <c r="C309" s="233">
        <f t="shared" si="27"/>
        <v>3705.8908333333334</v>
      </c>
      <c r="D309" s="233">
        <f t="shared" si="28"/>
        <v>5558.836666666667</v>
      </c>
      <c r="F309" s="23">
        <f t="shared" si="29"/>
        <v>4819.833333333333</v>
      </c>
    </row>
    <row r="310" spans="1:6" x14ac:dyDescent="0.2">
      <c r="A310" s="35">
        <f t="shared" si="30"/>
        <v>40</v>
      </c>
      <c r="B310" s="233">
        <f t="shared" si="26"/>
        <v>1891.3025</v>
      </c>
      <c r="C310" s="233">
        <f t="shared" si="27"/>
        <v>3782.605</v>
      </c>
      <c r="D310" s="233">
        <f t="shared" si="28"/>
        <v>5673.9075000000003</v>
      </c>
      <c r="F310" s="23">
        <f t="shared" si="29"/>
        <v>4919.583333333333</v>
      </c>
    </row>
    <row r="311" spans="1:6" x14ac:dyDescent="0.2">
      <c r="A311" s="35">
        <f t="shared" si="30"/>
        <v>41</v>
      </c>
      <c r="B311" s="233">
        <f t="shared" si="26"/>
        <v>1930.6625000000001</v>
      </c>
      <c r="C311" s="233">
        <f t="shared" si="27"/>
        <v>3861.3250000000003</v>
      </c>
      <c r="D311" s="233">
        <f t="shared" si="28"/>
        <v>5791.9875000000002</v>
      </c>
      <c r="F311" s="23">
        <f t="shared" si="29"/>
        <v>5021.916666666667</v>
      </c>
    </row>
    <row r="312" spans="1:6" x14ac:dyDescent="0.2">
      <c r="A312" s="35">
        <f t="shared" si="30"/>
        <v>42</v>
      </c>
      <c r="B312" s="233">
        <f t="shared" si="26"/>
        <v>1971.0416666666667</v>
      </c>
      <c r="C312" s="233">
        <f t="shared" si="27"/>
        <v>3942.0833333333335</v>
      </c>
      <c r="D312" s="233">
        <f t="shared" si="28"/>
        <v>5913.125</v>
      </c>
      <c r="F312" s="229">
        <f t="shared" si="29"/>
        <v>5127</v>
      </c>
    </row>
    <row r="313" spans="1:6" x14ac:dyDescent="0.2">
      <c r="A313" s="35">
        <f t="shared" si="30"/>
        <v>43</v>
      </c>
      <c r="B313" s="233">
        <f t="shared" si="26"/>
        <v>2014.7991666666667</v>
      </c>
      <c r="C313" s="233">
        <f t="shared" si="27"/>
        <v>4029.5991666666669</v>
      </c>
      <c r="D313" s="233">
        <f t="shared" si="28"/>
        <v>6044.3983333333335</v>
      </c>
      <c r="F313" s="229">
        <f t="shared" si="29"/>
        <v>5240.833333333333</v>
      </c>
    </row>
    <row r="314" spans="1:6" x14ac:dyDescent="0.2">
      <c r="A314" s="35">
        <f t="shared" si="30"/>
        <v>44</v>
      </c>
      <c r="B314" s="233">
        <f t="shared" si="26"/>
        <v>2059.7616666666668</v>
      </c>
      <c r="C314" s="233">
        <f t="shared" si="27"/>
        <v>4119.524166666667</v>
      </c>
      <c r="D314" s="233">
        <f t="shared" si="28"/>
        <v>6179.2858333333324</v>
      </c>
      <c r="F314" s="23">
        <f t="shared" si="29"/>
        <v>5357.75</v>
      </c>
    </row>
    <row r="315" spans="1:6" x14ac:dyDescent="0.2">
      <c r="A315" s="35">
        <f t="shared" si="30"/>
        <v>45</v>
      </c>
      <c r="B315" s="233">
        <f t="shared" si="26"/>
        <v>2105.9558333333334</v>
      </c>
      <c r="C315" s="233">
        <f t="shared" si="27"/>
        <v>4211.9124999999995</v>
      </c>
      <c r="D315" s="233">
        <f t="shared" si="28"/>
        <v>6317.8683333333329</v>
      </c>
      <c r="F315" s="23">
        <f t="shared" si="29"/>
        <v>5477.916666666667</v>
      </c>
    </row>
    <row r="316" spans="1:6" x14ac:dyDescent="0.2">
      <c r="A316" s="35">
        <f t="shared" si="30"/>
        <v>46</v>
      </c>
      <c r="B316" s="233">
        <f t="shared" si="26"/>
        <v>2153.4308333333333</v>
      </c>
      <c r="C316" s="233">
        <f t="shared" si="27"/>
        <v>4306.8625000000002</v>
      </c>
      <c r="D316" s="233">
        <f t="shared" si="28"/>
        <v>6460.2933333333322</v>
      </c>
      <c r="F316" s="23">
        <f t="shared" si="29"/>
        <v>5601.416666666667</v>
      </c>
    </row>
    <row r="317" spans="1:6" x14ac:dyDescent="0.2">
      <c r="A317" s="35">
        <f t="shared" si="30"/>
        <v>47</v>
      </c>
      <c r="B317" s="233">
        <f t="shared" si="26"/>
        <v>2252.3158333333336</v>
      </c>
      <c r="C317" s="233">
        <f t="shared" si="27"/>
        <v>4504.6316666666671</v>
      </c>
      <c r="D317" s="233">
        <f t="shared" si="28"/>
        <v>6756.9474999999993</v>
      </c>
      <c r="F317" s="23">
        <f t="shared" si="29"/>
        <v>5858.666666666667</v>
      </c>
    </row>
    <row r="318" spans="1:6" x14ac:dyDescent="0.2">
      <c r="A318" s="36">
        <f t="shared" si="30"/>
        <v>48</v>
      </c>
      <c r="B318" s="234">
        <f t="shared" si="26"/>
        <v>2403.5916666666667</v>
      </c>
      <c r="C318" s="233">
        <f t="shared" si="27"/>
        <v>4807.1833333333334</v>
      </c>
      <c r="D318" s="233">
        <f t="shared" si="28"/>
        <v>7210.7749999999987</v>
      </c>
      <c r="F318" s="229">
        <f t="shared" si="29"/>
        <v>6252.083333333333</v>
      </c>
    </row>
    <row r="319" spans="1:6" ht="13.5" thickBot="1" x14ac:dyDescent="0.25">
      <c r="A319" s="37">
        <f t="shared" si="30"/>
        <v>49</v>
      </c>
      <c r="B319" s="235">
        <f t="shared" si="26"/>
        <v>2571.2066666666665</v>
      </c>
      <c r="C319" s="235">
        <f t="shared" si="27"/>
        <v>5142.4124999999995</v>
      </c>
      <c r="D319" s="235">
        <f t="shared" si="28"/>
        <v>7713.6191666666664</v>
      </c>
      <c r="E319" s="87"/>
      <c r="F319" s="236">
        <f t="shared" si="29"/>
        <v>6688.083333333333</v>
      </c>
    </row>
    <row r="320" spans="1:6" ht="14.25" thickTop="1" thickBot="1" x14ac:dyDescent="0.25">
      <c r="A320" s="201"/>
      <c r="B320" s="12"/>
      <c r="C320" s="12"/>
      <c r="D320" s="12"/>
      <c r="E320" s="12"/>
      <c r="F320" s="12"/>
    </row>
    <row r="321" spans="1:6" ht="14.25" thickTop="1" thickBot="1" x14ac:dyDescent="0.25">
      <c r="A321" s="86" t="s">
        <v>198</v>
      </c>
      <c r="B321" s="84"/>
      <c r="C321" s="84"/>
      <c r="D321" s="85"/>
      <c r="F321" t="s">
        <v>49</v>
      </c>
    </row>
    <row r="322" spans="1:6" ht="13.5" thickBot="1" x14ac:dyDescent="0.25">
      <c r="A322" s="289"/>
      <c r="B322" s="98"/>
      <c r="C322" s="98"/>
      <c r="D322" s="99"/>
    </row>
    <row r="323" spans="1:6" ht="13.5" thickBot="1" x14ac:dyDescent="0.25">
      <c r="A323" s="289"/>
      <c r="B323" s="287" t="s">
        <v>196</v>
      </c>
      <c r="C323" s="287" t="s">
        <v>17</v>
      </c>
      <c r="D323" s="288" t="s">
        <v>42</v>
      </c>
    </row>
    <row r="324" spans="1:6" ht="13.5" thickBot="1" x14ac:dyDescent="0.25">
      <c r="A324" s="100" t="s">
        <v>193</v>
      </c>
      <c r="B324" s="98"/>
      <c r="C324" s="98"/>
      <c r="D324" s="99"/>
    </row>
    <row r="325" spans="1:6" x14ac:dyDescent="0.2">
      <c r="A325" s="81" t="s">
        <v>24</v>
      </c>
      <c r="B325" s="82">
        <f>+F199*17.3%/3</f>
        <v>2307.0012559326669</v>
      </c>
      <c r="C325" s="82">
        <f>+F199*17.3%*2/3</f>
        <v>4614.0025118653339</v>
      </c>
      <c r="D325" s="83">
        <f>+F199*17.3%</f>
        <v>6921.0037677980008</v>
      </c>
    </row>
    <row r="326" spans="1:6" x14ac:dyDescent="0.2">
      <c r="A326" s="41" t="s">
        <v>63</v>
      </c>
      <c r="B326" s="82">
        <f>+F200*17.3%/3</f>
        <v>0</v>
      </c>
      <c r="C326" s="82">
        <f>+F200*17.3%*2/3</f>
        <v>0</v>
      </c>
      <c r="D326" s="83">
        <f>+F200*17.3%</f>
        <v>0</v>
      </c>
    </row>
    <row r="327" spans="1:6" ht="13.5" thickBot="1" x14ac:dyDescent="0.25">
      <c r="A327" s="101" t="s">
        <v>26</v>
      </c>
      <c r="B327" s="102">
        <f>+F201*17.3%/3</f>
        <v>2702.0117898262224</v>
      </c>
      <c r="C327" s="102">
        <f>+F201*17.3%*2/3</f>
        <v>5404.0235796524448</v>
      </c>
      <c r="D327" s="103">
        <f>+F201*17.3%</f>
        <v>8106.0353694786672</v>
      </c>
    </row>
    <row r="328" spans="1:6" ht="13.5" thickBot="1" x14ac:dyDescent="0.25">
      <c r="A328" s="100" t="s">
        <v>194</v>
      </c>
      <c r="B328" s="98"/>
      <c r="C328" s="98"/>
      <c r="D328" s="99"/>
    </row>
    <row r="329" spans="1:6" x14ac:dyDescent="0.2">
      <c r="A329" s="22" t="s">
        <v>24</v>
      </c>
      <c r="B329" s="82">
        <f>+F203*17.3%/3</f>
        <v>2501.0484980204446</v>
      </c>
      <c r="C329" s="82">
        <f>+F203*17.3%*2/3</f>
        <v>5002.0969960408893</v>
      </c>
      <c r="D329" s="83">
        <f>+F203*17.3%</f>
        <v>7503.1454940613339</v>
      </c>
    </row>
    <row r="330" spans="1:6" x14ac:dyDescent="0.2">
      <c r="A330" s="41" t="s">
        <v>63</v>
      </c>
      <c r="B330" s="82">
        <f>+F204*17.3%/3</f>
        <v>0</v>
      </c>
      <c r="C330" s="82">
        <f>+F204*17.3%*2/3</f>
        <v>0</v>
      </c>
      <c r="D330" s="83">
        <f>+F204*17.3%</f>
        <v>0</v>
      </c>
    </row>
    <row r="331" spans="1:6" ht="13.5" thickBot="1" x14ac:dyDescent="0.25">
      <c r="A331" s="31" t="s">
        <v>26</v>
      </c>
      <c r="B331" s="48">
        <f>+F205*17.3%/3</f>
        <v>2896.0590319139997</v>
      </c>
      <c r="C331" s="48">
        <f>+F205*17.3%*2/3</f>
        <v>5792.1180638279993</v>
      </c>
      <c r="D331" s="49">
        <f>+F205*17.3%</f>
        <v>8688.1770957419994</v>
      </c>
    </row>
    <row r="332" spans="1:6" ht="14.25" thickTop="1" thickBot="1" x14ac:dyDescent="0.25">
      <c r="A332" s="97" t="s">
        <v>195</v>
      </c>
      <c r="B332" s="84"/>
      <c r="C332" s="84"/>
      <c r="D332" s="85"/>
    </row>
    <row r="333" spans="1:6" x14ac:dyDescent="0.2">
      <c r="A333" s="81" t="s">
        <v>24</v>
      </c>
      <c r="B333" s="82">
        <f>+F207*17.3%/3</f>
        <v>2695.0957401082223</v>
      </c>
      <c r="C333" s="82">
        <f>+F207*17.3%*2/3</f>
        <v>5390.1914802164447</v>
      </c>
      <c r="D333" s="83">
        <f>+F207*17.3%</f>
        <v>8085.287220324667</v>
      </c>
    </row>
    <row r="334" spans="1:6" x14ac:dyDescent="0.2">
      <c r="A334" s="41" t="s">
        <v>63</v>
      </c>
      <c r="B334" s="82">
        <f>+F208*17.3%/3</f>
        <v>0</v>
      </c>
      <c r="C334" s="82">
        <f>+F208*17.3%*2/3</f>
        <v>0</v>
      </c>
      <c r="D334" s="83">
        <f>+F208*17.3%</f>
        <v>0</v>
      </c>
    </row>
    <row r="335" spans="1:6" ht="13.5" thickBot="1" x14ac:dyDescent="0.25">
      <c r="A335" s="241" t="s">
        <v>26</v>
      </c>
      <c r="B335" s="48">
        <f>+F209*17.3%/3</f>
        <v>3090.1062740017783</v>
      </c>
      <c r="C335" s="48">
        <f>+F209*17.3%*2/3</f>
        <v>6180.2125480035565</v>
      </c>
      <c r="D335" s="49">
        <f>+F209*17.3%</f>
        <v>9270.3188220053344</v>
      </c>
    </row>
    <row r="336" spans="1:6" ht="14.25" thickTop="1" thickBot="1" x14ac:dyDescent="0.25">
      <c r="A336" s="9"/>
      <c r="B336" s="95"/>
      <c r="C336" s="95"/>
      <c r="D336" s="286"/>
    </row>
    <row r="337" spans="1:6" ht="14.25" thickTop="1" thickBot="1" x14ac:dyDescent="0.25">
      <c r="A337" s="97" t="s">
        <v>192</v>
      </c>
      <c r="B337" s="84"/>
      <c r="C337" s="84"/>
      <c r="D337" s="85"/>
    </row>
    <row r="338" spans="1:6" x14ac:dyDescent="0.2">
      <c r="A338" s="22" t="s">
        <v>190</v>
      </c>
      <c r="B338" s="82">
        <f>+F212*17.3%/3</f>
        <v>2019.519217654667</v>
      </c>
      <c r="C338" s="82">
        <f>+F212*17.3%*2/3</f>
        <v>4039.0384353093341</v>
      </c>
      <c r="D338" s="83">
        <f>+F212*17.3%</f>
        <v>6058.5576529640011</v>
      </c>
    </row>
    <row r="339" spans="1:6" ht="13.5" thickBot="1" x14ac:dyDescent="0.25">
      <c r="A339" s="31" t="s">
        <v>191</v>
      </c>
      <c r="B339" s="48">
        <f>+F213*17.3%/3</f>
        <v>2163.2629617935559</v>
      </c>
      <c r="C339" s="48">
        <f>+F213*17.3%*2/3</f>
        <v>4326.5259235871117</v>
      </c>
      <c r="D339" s="49">
        <f>+F213*17.3%</f>
        <v>6489.7888853806671</v>
      </c>
    </row>
    <row r="340" spans="1:6" ht="13.5" thickTop="1" x14ac:dyDescent="0.2">
      <c r="A340" s="10"/>
      <c r="B340" s="95"/>
      <c r="C340" s="95"/>
      <c r="D340" s="95"/>
    </row>
    <row r="341" spans="1:6" ht="13.5" thickBot="1" x14ac:dyDescent="0.25">
      <c r="A341" s="161"/>
      <c r="B341" s="157"/>
      <c r="C341" s="12"/>
      <c r="D341" s="12"/>
    </row>
    <row r="342" spans="1:6" ht="14.25" thickTop="1" thickBot="1" x14ac:dyDescent="0.25">
      <c r="A342" s="100" t="s">
        <v>73</v>
      </c>
      <c r="B342" s="297" t="s">
        <v>196</v>
      </c>
      <c r="C342" s="297" t="s">
        <v>17</v>
      </c>
      <c r="D342" s="298" t="s">
        <v>42</v>
      </c>
      <c r="E342" s="12"/>
      <c r="F342" s="12"/>
    </row>
    <row r="343" spans="1:6" ht="14.25" customHeight="1" x14ac:dyDescent="0.2">
      <c r="A343" s="81" t="s">
        <v>46</v>
      </c>
      <c r="B343" s="82">
        <f>+F225*17.3%/3</f>
        <v>1524.3376878455556</v>
      </c>
      <c r="C343" s="82">
        <f>+F225*17.3%*2/3</f>
        <v>3048.6753756911112</v>
      </c>
      <c r="D343" s="83">
        <f>+F225*17.3%</f>
        <v>4573.0130635366668</v>
      </c>
      <c r="E343" s="12"/>
      <c r="F343" s="12"/>
    </row>
    <row r="344" spans="1:6" x14ac:dyDescent="0.2">
      <c r="A344" s="41" t="s">
        <v>47</v>
      </c>
      <c r="B344" s="82">
        <f>+F226*17.3%/3</f>
        <v>1624.3397337680001</v>
      </c>
      <c r="C344" s="82">
        <f>+F226*17.3%*2/3</f>
        <v>3248.6794675360002</v>
      </c>
      <c r="D344" s="83">
        <f>+F226*17.3%</f>
        <v>4873.0192013040005</v>
      </c>
      <c r="E344" s="12"/>
      <c r="F344" s="12"/>
    </row>
    <row r="345" spans="1:6" x14ac:dyDescent="0.2">
      <c r="A345" s="22" t="s">
        <v>48</v>
      </c>
      <c r="B345" s="183">
        <f>+F227*17.3%/3</f>
        <v>1775.0594776224445</v>
      </c>
      <c r="C345" s="183">
        <f>+F227*17.3%*2/3</f>
        <v>3550.1189552448891</v>
      </c>
      <c r="D345" s="90">
        <f>+F227*17.3%</f>
        <v>5325.1784328673339</v>
      </c>
      <c r="E345" s="12"/>
      <c r="F345" s="12"/>
    </row>
    <row r="346" spans="1:6" ht="13.5" thickBot="1" x14ac:dyDescent="0.25">
      <c r="A346" s="160" t="s">
        <v>115</v>
      </c>
      <c r="B346" s="48">
        <f>+F228*17.3%/3</f>
        <v>1915.064521913778</v>
      </c>
      <c r="C346" s="48">
        <f>+F228*17.3%*2/3</f>
        <v>3830.129043827556</v>
      </c>
      <c r="D346" s="49">
        <f>+F228*17.3%</f>
        <v>5745.1935657413342</v>
      </c>
      <c r="E346" s="12"/>
      <c r="F346" s="12"/>
    </row>
    <row r="347" spans="1:6" ht="14.25" thickTop="1" thickBot="1" x14ac:dyDescent="0.25">
      <c r="A347" s="10"/>
      <c r="B347" s="95"/>
      <c r="C347" s="95"/>
      <c r="D347" s="95"/>
    </row>
    <row r="348" spans="1:6" ht="13.5" thickTop="1" x14ac:dyDescent="0.2">
      <c r="A348" s="264" t="s">
        <v>199</v>
      </c>
      <c r="B348" s="291"/>
      <c r="C348" s="292"/>
      <c r="D348" s="293"/>
    </row>
    <row r="349" spans="1:6" x14ac:dyDescent="0.2">
      <c r="A349" s="294"/>
      <c r="B349" s="290" t="s">
        <v>13</v>
      </c>
      <c r="C349" s="290"/>
      <c r="D349" s="295"/>
    </row>
    <row r="350" spans="1:6" x14ac:dyDescent="0.2">
      <c r="A350" s="231"/>
      <c r="B350" s="230" t="s">
        <v>16</v>
      </c>
      <c r="C350" s="230" t="s">
        <v>17</v>
      </c>
      <c r="D350" s="232" t="s">
        <v>42</v>
      </c>
    </row>
    <row r="351" spans="1:6" x14ac:dyDescent="0.2">
      <c r="A351" s="52" t="s">
        <v>93</v>
      </c>
      <c r="B351" s="44">
        <f>+F248*17.3%/3</f>
        <v>102.45999582222224</v>
      </c>
      <c r="C351" s="44">
        <f>+F248*17.3%*2/3</f>
        <v>204.91999164444448</v>
      </c>
      <c r="D351" s="45">
        <f>+F248*17.3%</f>
        <v>307.37998746666671</v>
      </c>
    </row>
    <row r="352" spans="1:6" x14ac:dyDescent="0.2">
      <c r="A352" s="52" t="s">
        <v>118</v>
      </c>
      <c r="B352" s="44">
        <f>+F242*17.3%/3</f>
        <v>15.259999377777779</v>
      </c>
      <c r="C352" s="44">
        <f>+F242*17.3%*2/3</f>
        <v>30.519998755555559</v>
      </c>
      <c r="D352" s="45">
        <f>+F242*17.3%</f>
        <v>45.779998133333336</v>
      </c>
    </row>
    <row r="353" spans="1:6" ht="13.5" thickBot="1" x14ac:dyDescent="0.25">
      <c r="A353" s="53" t="s">
        <v>185</v>
      </c>
      <c r="B353" s="48">
        <f>+F245*17.3%/3</f>
        <v>4.9049998000000006</v>
      </c>
      <c r="C353" s="48">
        <f>+F245*17.3%*2/3</f>
        <v>9.8099996000000012</v>
      </c>
      <c r="D353" s="49">
        <f>+F245*17.3%</f>
        <v>14.714999400000002</v>
      </c>
    </row>
    <row r="354" spans="1:6" ht="14.25" thickTop="1" thickBot="1" x14ac:dyDescent="0.25">
      <c r="A354" s="11"/>
      <c r="B354" s="11"/>
      <c r="C354" s="11"/>
      <c r="D354" s="11"/>
    </row>
    <row r="355" spans="1:6" ht="14.25" thickTop="1" thickBot="1" x14ac:dyDescent="0.25">
      <c r="A355" s="141" t="s">
        <v>64</v>
      </c>
      <c r="B355" s="84"/>
      <c r="C355" s="139"/>
      <c r="D355" s="184"/>
    </row>
    <row r="356" spans="1:6" x14ac:dyDescent="0.2">
      <c r="A356" s="112" t="s">
        <v>65</v>
      </c>
      <c r="B356" s="82">
        <f t="shared" ref="B356:B363" si="31">+F251*17.3%/3</f>
        <v>0</v>
      </c>
      <c r="C356" s="82">
        <f t="shared" ref="C356:C363" si="32">+F251*17.3%*2/3</f>
        <v>0</v>
      </c>
      <c r="D356" s="83">
        <f t="shared" ref="D356:D363" si="33">+F251*17.3%</f>
        <v>0</v>
      </c>
    </row>
    <row r="357" spans="1:6" x14ac:dyDescent="0.2">
      <c r="A357" s="113" t="s">
        <v>66</v>
      </c>
      <c r="B357" s="82">
        <f t="shared" si="31"/>
        <v>0</v>
      </c>
      <c r="C357" s="82">
        <f t="shared" si="32"/>
        <v>0</v>
      </c>
      <c r="D357" s="83">
        <f t="shared" si="33"/>
        <v>0</v>
      </c>
    </row>
    <row r="358" spans="1:6" x14ac:dyDescent="0.2">
      <c r="A358" s="113" t="s">
        <v>67</v>
      </c>
      <c r="B358" s="82">
        <f t="shared" si="31"/>
        <v>0</v>
      </c>
      <c r="C358" s="82">
        <f t="shared" si="32"/>
        <v>0</v>
      </c>
      <c r="D358" s="83">
        <f t="shared" si="33"/>
        <v>0</v>
      </c>
    </row>
    <row r="359" spans="1:6" x14ac:dyDescent="0.2">
      <c r="A359" s="113" t="s">
        <v>68</v>
      </c>
      <c r="B359" s="82">
        <f t="shared" si="31"/>
        <v>0</v>
      </c>
      <c r="C359" s="82">
        <f t="shared" si="32"/>
        <v>0</v>
      </c>
      <c r="D359" s="83">
        <f t="shared" si="33"/>
        <v>0</v>
      </c>
      <c r="E359" s="10"/>
      <c r="F359" s="10"/>
    </row>
    <row r="360" spans="1:6" x14ac:dyDescent="0.2">
      <c r="A360" s="113" t="s">
        <v>69</v>
      </c>
      <c r="B360" s="82">
        <f t="shared" si="31"/>
        <v>0</v>
      </c>
      <c r="C360" s="82">
        <f t="shared" si="32"/>
        <v>0</v>
      </c>
      <c r="D360" s="83">
        <f t="shared" si="33"/>
        <v>0</v>
      </c>
    </row>
    <row r="361" spans="1:6" x14ac:dyDescent="0.2">
      <c r="A361" s="113" t="s">
        <v>70</v>
      </c>
      <c r="B361" s="82">
        <f t="shared" si="31"/>
        <v>0</v>
      </c>
      <c r="C361" s="82">
        <f t="shared" si="32"/>
        <v>0</v>
      </c>
      <c r="D361" s="83">
        <f t="shared" si="33"/>
        <v>0</v>
      </c>
    </row>
    <row r="362" spans="1:6" x14ac:dyDescent="0.2">
      <c r="A362" s="113" t="s">
        <v>71</v>
      </c>
      <c r="B362" s="82">
        <f t="shared" si="31"/>
        <v>0</v>
      </c>
      <c r="C362" s="82">
        <f t="shared" si="32"/>
        <v>0</v>
      </c>
      <c r="D362" s="83">
        <f t="shared" si="33"/>
        <v>0</v>
      </c>
    </row>
    <row r="363" spans="1:6" ht="13.5" thickBot="1" x14ac:dyDescent="0.25">
      <c r="A363" s="114" t="s">
        <v>72</v>
      </c>
      <c r="B363" s="48">
        <f t="shared" si="31"/>
        <v>0</v>
      </c>
      <c r="C363" s="48">
        <f t="shared" si="32"/>
        <v>0</v>
      </c>
      <c r="D363" s="49">
        <f t="shared" si="33"/>
        <v>0</v>
      </c>
    </row>
    <row r="364" spans="1:6" ht="13.5" thickTop="1" x14ac:dyDescent="0.2">
      <c r="A364" s="50"/>
      <c r="B364" s="95"/>
      <c r="C364" s="95"/>
      <c r="D364" s="95"/>
    </row>
    <row r="365" spans="1:6" x14ac:dyDescent="0.2">
      <c r="A365" t="s">
        <v>9</v>
      </c>
      <c r="C365" s="156">
        <f>+E$17</f>
        <v>113.4104</v>
      </c>
    </row>
    <row r="366" spans="1:6" ht="13.5" thickBot="1" x14ac:dyDescent="0.25"/>
    <row r="367" spans="1:6" ht="14.25" thickTop="1" thickBot="1" x14ac:dyDescent="0.25">
      <c r="A367" s="51" t="s">
        <v>78</v>
      </c>
      <c r="B367" s="84"/>
      <c r="C367" s="84"/>
      <c r="D367" s="85"/>
    </row>
    <row r="368" spans="1:6" ht="13.5" thickBot="1" x14ac:dyDescent="0.25">
      <c r="A368" s="140" t="s">
        <v>2</v>
      </c>
      <c r="B368" s="115" t="s">
        <v>16</v>
      </c>
      <c r="C368" s="115" t="s">
        <v>17</v>
      </c>
      <c r="D368" s="116" t="s">
        <v>42</v>
      </c>
    </row>
    <row r="369" spans="1:4" x14ac:dyDescent="0.2">
      <c r="A369" s="110">
        <v>8</v>
      </c>
      <c r="B369" s="109">
        <f t="shared" ref="B369:B403" si="34">+AN13/12</f>
        <v>1047.1633333333332</v>
      </c>
      <c r="C369" s="109">
        <f t="shared" ref="C369:C403" si="35">+AO13/12</f>
        <v>2094.3258333333333</v>
      </c>
      <c r="D369" s="111">
        <f t="shared" ref="D369:D403" si="36">+(AN13+AO13)/12</f>
        <v>3141.4891666666663</v>
      </c>
    </row>
    <row r="370" spans="1:4" x14ac:dyDescent="0.2">
      <c r="A370" s="35">
        <f>+A369+1</f>
        <v>9</v>
      </c>
      <c r="B370" s="44">
        <f t="shared" si="34"/>
        <v>1064.69</v>
      </c>
      <c r="C370" s="44">
        <f t="shared" si="35"/>
        <v>2129.38</v>
      </c>
      <c r="D370" s="45">
        <f t="shared" si="36"/>
        <v>3194.07</v>
      </c>
    </row>
    <row r="371" spans="1:4" x14ac:dyDescent="0.2">
      <c r="A371" s="35">
        <f t="shared" ref="A371:A399" si="37">+A370+1</f>
        <v>10</v>
      </c>
      <c r="B371" s="44">
        <f t="shared" si="34"/>
        <v>1082.6916666666666</v>
      </c>
      <c r="C371" s="44">
        <f t="shared" si="35"/>
        <v>2165.3833333333332</v>
      </c>
      <c r="D371" s="45">
        <f t="shared" si="36"/>
        <v>3248.0749999999994</v>
      </c>
    </row>
    <row r="372" spans="1:4" x14ac:dyDescent="0.2">
      <c r="A372" s="35">
        <f t="shared" si="37"/>
        <v>11</v>
      </c>
      <c r="B372" s="44">
        <f t="shared" si="34"/>
        <v>1101.1941666666667</v>
      </c>
      <c r="C372" s="44">
        <f t="shared" si="35"/>
        <v>2202.3883333333333</v>
      </c>
      <c r="D372" s="45">
        <f t="shared" si="36"/>
        <v>3303.5825</v>
      </c>
    </row>
    <row r="373" spans="1:4" x14ac:dyDescent="0.2">
      <c r="A373" s="35">
        <f t="shared" si="37"/>
        <v>12</v>
      </c>
      <c r="B373" s="44">
        <f t="shared" si="34"/>
        <v>1120.2041666666667</v>
      </c>
      <c r="C373" s="44">
        <f t="shared" si="35"/>
        <v>2240.4074999999998</v>
      </c>
      <c r="D373" s="45">
        <f t="shared" si="36"/>
        <v>3360.6116666666662</v>
      </c>
    </row>
    <row r="374" spans="1:4" x14ac:dyDescent="0.2">
      <c r="A374" s="35">
        <f t="shared" si="37"/>
        <v>13</v>
      </c>
      <c r="B374" s="44">
        <f t="shared" si="34"/>
        <v>1139.7366666666667</v>
      </c>
      <c r="C374" s="44">
        <f t="shared" si="35"/>
        <v>2279.4733333333334</v>
      </c>
      <c r="D374" s="45">
        <f t="shared" si="36"/>
        <v>3419.2100000000005</v>
      </c>
    </row>
    <row r="375" spans="1:4" x14ac:dyDescent="0.2">
      <c r="A375" s="35">
        <f t="shared" si="37"/>
        <v>14</v>
      </c>
      <c r="B375" s="44">
        <f t="shared" si="34"/>
        <v>1159.8091666666667</v>
      </c>
      <c r="C375" s="44">
        <f t="shared" si="35"/>
        <v>2319.6183333333333</v>
      </c>
      <c r="D375" s="45">
        <f t="shared" si="36"/>
        <v>3479.4274999999998</v>
      </c>
    </row>
    <row r="376" spans="1:4" x14ac:dyDescent="0.2">
      <c r="A376" s="35">
        <f t="shared" si="37"/>
        <v>15</v>
      </c>
      <c r="B376" s="44">
        <f t="shared" si="34"/>
        <v>1180.4266666666667</v>
      </c>
      <c r="C376" s="44">
        <f t="shared" si="35"/>
        <v>2360.8525</v>
      </c>
      <c r="D376" s="45">
        <f t="shared" si="36"/>
        <v>3541.2791666666667</v>
      </c>
    </row>
    <row r="377" spans="1:4" x14ac:dyDescent="0.2">
      <c r="A377" s="35">
        <f t="shared" si="37"/>
        <v>16</v>
      </c>
      <c r="B377" s="44">
        <f t="shared" si="34"/>
        <v>1201.6216666666667</v>
      </c>
      <c r="C377" s="44">
        <f t="shared" si="35"/>
        <v>2403.2424999999998</v>
      </c>
      <c r="D377" s="45">
        <f t="shared" si="36"/>
        <v>3604.8641666666663</v>
      </c>
    </row>
    <row r="378" spans="1:4" x14ac:dyDescent="0.2">
      <c r="A378" s="35">
        <f t="shared" si="37"/>
        <v>17</v>
      </c>
      <c r="B378" s="44">
        <f t="shared" si="34"/>
        <v>1223.3833333333334</v>
      </c>
      <c r="C378" s="44">
        <f t="shared" si="35"/>
        <v>2446.7666666666669</v>
      </c>
      <c r="D378" s="45">
        <f t="shared" si="36"/>
        <v>3670.15</v>
      </c>
    </row>
    <row r="379" spans="1:4" x14ac:dyDescent="0.2">
      <c r="A379" s="35">
        <f t="shared" si="37"/>
        <v>18</v>
      </c>
      <c r="B379" s="44">
        <f t="shared" si="34"/>
        <v>1245.7558333333334</v>
      </c>
      <c r="C379" s="44">
        <f t="shared" si="35"/>
        <v>2491.5108333333333</v>
      </c>
      <c r="D379" s="45">
        <f t="shared" si="36"/>
        <v>3737.2666666666664</v>
      </c>
    </row>
    <row r="380" spans="1:4" x14ac:dyDescent="0.2">
      <c r="A380" s="35">
        <f t="shared" si="37"/>
        <v>19</v>
      </c>
      <c r="B380" s="44">
        <f t="shared" si="34"/>
        <v>1268.7383333333335</v>
      </c>
      <c r="C380" s="44">
        <f t="shared" si="35"/>
        <v>2537.4766666666669</v>
      </c>
      <c r="D380" s="45">
        <f t="shared" si="36"/>
        <v>3806.2150000000001</v>
      </c>
    </row>
    <row r="381" spans="1:4" x14ac:dyDescent="0.2">
      <c r="A381" s="35">
        <f t="shared" si="37"/>
        <v>20</v>
      </c>
      <c r="B381" s="44">
        <f t="shared" si="34"/>
        <v>1292.3583333333333</v>
      </c>
      <c r="C381" s="44">
        <f t="shared" si="35"/>
        <v>2584.7166666666667</v>
      </c>
      <c r="D381" s="45">
        <f t="shared" si="36"/>
        <v>3877.0749999999994</v>
      </c>
    </row>
    <row r="382" spans="1:4" x14ac:dyDescent="0.2">
      <c r="A382" s="35">
        <f t="shared" si="37"/>
        <v>21</v>
      </c>
      <c r="B382" s="44">
        <f t="shared" si="34"/>
        <v>1316.6324999999999</v>
      </c>
      <c r="C382" s="44">
        <f t="shared" si="35"/>
        <v>2633.2658333333334</v>
      </c>
      <c r="D382" s="45">
        <f t="shared" si="36"/>
        <v>3949.8983333333331</v>
      </c>
    </row>
    <row r="383" spans="1:4" x14ac:dyDescent="0.2">
      <c r="A383" s="35">
        <f t="shared" si="37"/>
        <v>22</v>
      </c>
      <c r="B383" s="44">
        <f t="shared" si="34"/>
        <v>1340.885</v>
      </c>
      <c r="C383" s="44">
        <f t="shared" si="35"/>
        <v>2681.7708333333335</v>
      </c>
      <c r="D383" s="45">
        <f t="shared" si="36"/>
        <v>4022.6558333333337</v>
      </c>
    </row>
    <row r="384" spans="1:4" x14ac:dyDescent="0.2">
      <c r="A384" s="35">
        <f t="shared" si="37"/>
        <v>23</v>
      </c>
      <c r="B384" s="44">
        <f t="shared" si="34"/>
        <v>1365.0775000000001</v>
      </c>
      <c r="C384" s="44">
        <f t="shared" si="35"/>
        <v>2730.1558333333332</v>
      </c>
      <c r="D384" s="45">
        <f t="shared" si="36"/>
        <v>4095.2333333333336</v>
      </c>
    </row>
    <row r="385" spans="1:4" x14ac:dyDescent="0.2">
      <c r="A385" s="35">
        <f t="shared" si="37"/>
        <v>24</v>
      </c>
      <c r="B385" s="44">
        <f t="shared" si="34"/>
        <v>1389.9566666666667</v>
      </c>
      <c r="C385" s="44">
        <f t="shared" si="35"/>
        <v>2779.9141666666669</v>
      </c>
      <c r="D385" s="45">
        <f t="shared" si="36"/>
        <v>4169.8708333333334</v>
      </c>
    </row>
    <row r="386" spans="1:4" x14ac:dyDescent="0.2">
      <c r="A386" s="35">
        <f t="shared" si="37"/>
        <v>25</v>
      </c>
      <c r="B386" s="44">
        <f t="shared" si="34"/>
        <v>1415.4791666666667</v>
      </c>
      <c r="C386" s="44">
        <f t="shared" si="35"/>
        <v>2830.959166666667</v>
      </c>
      <c r="D386" s="45">
        <f t="shared" si="36"/>
        <v>4246.4383333333335</v>
      </c>
    </row>
    <row r="387" spans="1:4" x14ac:dyDescent="0.2">
      <c r="A387" s="35">
        <f t="shared" si="37"/>
        <v>26</v>
      </c>
      <c r="B387" s="44">
        <f t="shared" si="34"/>
        <v>1441.6833333333334</v>
      </c>
      <c r="C387" s="44">
        <f t="shared" si="35"/>
        <v>2883.3658333333333</v>
      </c>
      <c r="D387" s="45">
        <f t="shared" si="36"/>
        <v>4325.0491666666667</v>
      </c>
    </row>
    <row r="388" spans="1:4" x14ac:dyDescent="0.2">
      <c r="A388" s="35">
        <f t="shared" si="37"/>
        <v>27</v>
      </c>
      <c r="B388" s="44">
        <f t="shared" si="34"/>
        <v>1468.5566666666666</v>
      </c>
      <c r="C388" s="44">
        <f t="shared" si="35"/>
        <v>2937.1141666666667</v>
      </c>
      <c r="D388" s="45">
        <f t="shared" si="36"/>
        <v>4405.6708333333336</v>
      </c>
    </row>
    <row r="389" spans="1:4" ht="12.75" customHeight="1" x14ac:dyDescent="0.2">
      <c r="A389" s="35">
        <f t="shared" si="37"/>
        <v>28</v>
      </c>
      <c r="B389" s="44">
        <f t="shared" si="34"/>
        <v>1496.1450000000002</v>
      </c>
      <c r="C389" s="44">
        <f t="shared" si="35"/>
        <v>2992.2900000000004</v>
      </c>
      <c r="D389" s="45">
        <f t="shared" si="36"/>
        <v>4488.4350000000004</v>
      </c>
    </row>
    <row r="390" spans="1:4" x14ac:dyDescent="0.2">
      <c r="A390" s="35">
        <f t="shared" si="37"/>
        <v>29</v>
      </c>
      <c r="B390" s="44">
        <f t="shared" si="34"/>
        <v>1524.4466666666667</v>
      </c>
      <c r="C390" s="44">
        <f t="shared" si="35"/>
        <v>3048.8933333333334</v>
      </c>
      <c r="D390" s="45">
        <f t="shared" si="36"/>
        <v>4573.34</v>
      </c>
    </row>
    <row r="391" spans="1:4" x14ac:dyDescent="0.2">
      <c r="A391" s="35">
        <f t="shared" si="37"/>
        <v>30</v>
      </c>
      <c r="B391" s="44">
        <f t="shared" si="34"/>
        <v>1553.4949999999999</v>
      </c>
      <c r="C391" s="44">
        <f t="shared" si="35"/>
        <v>3106.99</v>
      </c>
      <c r="D391" s="45">
        <f t="shared" si="36"/>
        <v>4660.4849999999997</v>
      </c>
    </row>
    <row r="392" spans="1:4" x14ac:dyDescent="0.2">
      <c r="A392" s="35">
        <f t="shared" si="37"/>
        <v>31</v>
      </c>
      <c r="B392" s="44">
        <f t="shared" si="34"/>
        <v>1583.2958333333333</v>
      </c>
      <c r="C392" s="44">
        <f t="shared" si="35"/>
        <v>3166.5916666666667</v>
      </c>
      <c r="D392" s="45">
        <f t="shared" si="36"/>
        <v>4749.8874999999998</v>
      </c>
    </row>
    <row r="393" spans="1:4" x14ac:dyDescent="0.2">
      <c r="A393" s="35">
        <f t="shared" si="37"/>
        <v>32</v>
      </c>
      <c r="B393" s="44">
        <f t="shared" si="34"/>
        <v>1613.8866666666665</v>
      </c>
      <c r="C393" s="44">
        <f t="shared" si="35"/>
        <v>3227.7733333333331</v>
      </c>
      <c r="D393" s="45">
        <f t="shared" si="36"/>
        <v>4841.66</v>
      </c>
    </row>
    <row r="394" spans="1:4" x14ac:dyDescent="0.2">
      <c r="A394" s="35">
        <f t="shared" si="37"/>
        <v>33</v>
      </c>
      <c r="B394" s="44">
        <f t="shared" si="34"/>
        <v>1645.2516666666668</v>
      </c>
      <c r="C394" s="44">
        <f t="shared" si="35"/>
        <v>3290.5025000000001</v>
      </c>
      <c r="D394" s="45">
        <f t="shared" si="36"/>
        <v>4935.7541666666666</v>
      </c>
    </row>
    <row r="395" spans="1:4" x14ac:dyDescent="0.2">
      <c r="A395" s="35">
        <f t="shared" si="37"/>
        <v>34</v>
      </c>
      <c r="B395" s="44">
        <f t="shared" si="34"/>
        <v>1677.4558333333334</v>
      </c>
      <c r="C395" s="44">
        <f t="shared" si="35"/>
        <v>3354.9108333333334</v>
      </c>
      <c r="D395" s="45">
        <f t="shared" si="36"/>
        <v>5032.3666666666668</v>
      </c>
    </row>
    <row r="396" spans="1:4" x14ac:dyDescent="0.2">
      <c r="A396" s="35">
        <f t="shared" si="37"/>
        <v>35</v>
      </c>
      <c r="B396" s="44">
        <f t="shared" si="34"/>
        <v>1710.5041666666666</v>
      </c>
      <c r="C396" s="44">
        <f t="shared" si="35"/>
        <v>3421.0083333333332</v>
      </c>
      <c r="D396" s="45">
        <f t="shared" si="36"/>
        <v>5131.5124999999998</v>
      </c>
    </row>
    <row r="397" spans="1:4" x14ac:dyDescent="0.2">
      <c r="A397" s="35">
        <f t="shared" si="37"/>
        <v>36</v>
      </c>
      <c r="B397" s="44">
        <f t="shared" si="34"/>
        <v>1744.4033333333334</v>
      </c>
      <c r="C397" s="44">
        <f t="shared" si="35"/>
        <v>3488.8066666666668</v>
      </c>
      <c r="D397" s="45">
        <f t="shared" si="36"/>
        <v>5233.21</v>
      </c>
    </row>
    <row r="398" spans="1:4" x14ac:dyDescent="0.2">
      <c r="A398" s="35">
        <f t="shared" si="37"/>
        <v>37</v>
      </c>
      <c r="B398" s="44">
        <f t="shared" si="34"/>
        <v>1779.1908333333333</v>
      </c>
      <c r="C398" s="44">
        <f t="shared" si="35"/>
        <v>3558.3808333333332</v>
      </c>
      <c r="D398" s="45">
        <f t="shared" si="36"/>
        <v>5337.5716666666667</v>
      </c>
    </row>
    <row r="399" spans="1:4" x14ac:dyDescent="0.2">
      <c r="A399" s="35">
        <f t="shared" si="37"/>
        <v>38</v>
      </c>
      <c r="B399" s="44">
        <f t="shared" si="34"/>
        <v>1815.5533333333333</v>
      </c>
      <c r="C399" s="44">
        <f t="shared" si="35"/>
        <v>3631.1058333333331</v>
      </c>
      <c r="D399" s="45">
        <f t="shared" si="36"/>
        <v>5446.6591666666664</v>
      </c>
    </row>
    <row r="400" spans="1:4" x14ac:dyDescent="0.2">
      <c r="A400" s="35">
        <f>+A399+1</f>
        <v>39</v>
      </c>
      <c r="B400" s="44">
        <f t="shared" si="34"/>
        <v>1852.9458333333332</v>
      </c>
      <c r="C400" s="44">
        <f t="shared" si="35"/>
        <v>3705.8908333333334</v>
      </c>
      <c r="D400" s="45">
        <f t="shared" si="36"/>
        <v>5558.836666666667</v>
      </c>
    </row>
    <row r="401" spans="1:4" x14ac:dyDescent="0.2">
      <c r="A401" s="35">
        <f>+A400+1</f>
        <v>40</v>
      </c>
      <c r="B401" s="44">
        <f t="shared" si="34"/>
        <v>1891.3025</v>
      </c>
      <c r="C401" s="44">
        <f t="shared" si="35"/>
        <v>3782.605</v>
      </c>
      <c r="D401" s="45">
        <f t="shared" si="36"/>
        <v>5673.9075000000003</v>
      </c>
    </row>
    <row r="402" spans="1:4" x14ac:dyDescent="0.2">
      <c r="A402" s="35">
        <f>+A401+1</f>
        <v>41</v>
      </c>
      <c r="B402" s="44">
        <f t="shared" si="34"/>
        <v>1930.6625000000001</v>
      </c>
      <c r="C402" s="44">
        <f t="shared" si="35"/>
        <v>3861.3250000000003</v>
      </c>
      <c r="D402" s="45">
        <f t="shared" si="36"/>
        <v>5791.9875000000002</v>
      </c>
    </row>
    <row r="403" spans="1:4" ht="13.5" thickBot="1" x14ac:dyDescent="0.25">
      <c r="A403" s="37">
        <f>+A402+1</f>
        <v>42</v>
      </c>
      <c r="B403" s="48">
        <f t="shared" si="34"/>
        <v>1971.0416666666667</v>
      </c>
      <c r="C403" s="48">
        <f t="shared" si="35"/>
        <v>3942.0833333333335</v>
      </c>
      <c r="D403" s="49">
        <f t="shared" si="36"/>
        <v>5913.125</v>
      </c>
    </row>
    <row r="404" spans="1:4" ht="13.5" thickTop="1" x14ac:dyDescent="0.2"/>
    <row r="405" spans="1:4" x14ac:dyDescent="0.2">
      <c r="A405" t="s">
        <v>9</v>
      </c>
      <c r="C405" s="156">
        <f>+E$17</f>
        <v>113.4104</v>
      </c>
    </row>
    <row r="407" spans="1:4" x14ac:dyDescent="0.2">
      <c r="A407" s="228" t="s">
        <v>129</v>
      </c>
    </row>
    <row r="409" spans="1:4" x14ac:dyDescent="0.2">
      <c r="A409" s="228" t="s">
        <v>122</v>
      </c>
    </row>
    <row r="410" spans="1:4" x14ac:dyDescent="0.2">
      <c r="A410" s="154" t="s">
        <v>130</v>
      </c>
    </row>
    <row r="411" spans="1:4" x14ac:dyDescent="0.2">
      <c r="A411" s="154" t="s">
        <v>131</v>
      </c>
    </row>
    <row r="412" spans="1:4" x14ac:dyDescent="0.2">
      <c r="A412" s="154" t="s">
        <v>132</v>
      </c>
    </row>
    <row r="413" spans="1:4" x14ac:dyDescent="0.2">
      <c r="A413" s="154" t="s">
        <v>133</v>
      </c>
    </row>
    <row r="414" spans="1:4" x14ac:dyDescent="0.2">
      <c r="A414" s="154" t="s">
        <v>134</v>
      </c>
    </row>
    <row r="415" spans="1:4" x14ac:dyDescent="0.2">
      <c r="A415" s="154" t="s">
        <v>135</v>
      </c>
    </row>
    <row r="416" spans="1:4" x14ac:dyDescent="0.2">
      <c r="A416" s="154" t="s">
        <v>136</v>
      </c>
    </row>
    <row r="417" spans="1:1" x14ac:dyDescent="0.2">
      <c r="A417" s="154" t="s">
        <v>137</v>
      </c>
    </row>
    <row r="418" spans="1:1" x14ac:dyDescent="0.2">
      <c r="A418" s="154" t="s">
        <v>138</v>
      </c>
    </row>
    <row r="419" spans="1:1" x14ac:dyDescent="0.2">
      <c r="A419" s="154" t="s">
        <v>139</v>
      </c>
    </row>
    <row r="420" spans="1:1" x14ac:dyDescent="0.2">
      <c r="A420" s="154" t="s">
        <v>140</v>
      </c>
    </row>
    <row r="421" spans="1:1" x14ac:dyDescent="0.2">
      <c r="A421" s="154" t="s">
        <v>141</v>
      </c>
    </row>
    <row r="422" spans="1:1" x14ac:dyDescent="0.2">
      <c r="A422" s="154" t="s">
        <v>142</v>
      </c>
    </row>
    <row r="423" spans="1:1" x14ac:dyDescent="0.2">
      <c r="A423" s="154" t="s">
        <v>143</v>
      </c>
    </row>
    <row r="424" spans="1:1" x14ac:dyDescent="0.2">
      <c r="A424" s="154" t="s">
        <v>144</v>
      </c>
    </row>
    <row r="425" spans="1:1" x14ac:dyDescent="0.2">
      <c r="A425" s="154" t="s">
        <v>145</v>
      </c>
    </row>
    <row r="426" spans="1:1" x14ac:dyDescent="0.2">
      <c r="A426" s="154" t="s">
        <v>146</v>
      </c>
    </row>
    <row r="427" spans="1:1" x14ac:dyDescent="0.2">
      <c r="A427" s="154" t="s">
        <v>147</v>
      </c>
    </row>
    <row r="428" spans="1:1" x14ac:dyDescent="0.2">
      <c r="A428" s="154" t="s">
        <v>148</v>
      </c>
    </row>
    <row r="429" spans="1:1" x14ac:dyDescent="0.2">
      <c r="A429" s="154" t="s">
        <v>149</v>
      </c>
    </row>
    <row r="430" spans="1:1" x14ac:dyDescent="0.2">
      <c r="A430" s="154" t="s">
        <v>150</v>
      </c>
    </row>
    <row r="431" spans="1:1" x14ac:dyDescent="0.2">
      <c r="A431" s="154" t="s">
        <v>151</v>
      </c>
    </row>
    <row r="432" spans="1:1" x14ac:dyDescent="0.2">
      <c r="A432" s="154" t="s">
        <v>152</v>
      </c>
    </row>
    <row r="433" spans="1:1" x14ac:dyDescent="0.2">
      <c r="A433" s="154" t="s">
        <v>153</v>
      </c>
    </row>
    <row r="434" spans="1:1" x14ac:dyDescent="0.2">
      <c r="A434" s="154" t="s">
        <v>154</v>
      </c>
    </row>
    <row r="435" spans="1:1" x14ac:dyDescent="0.2">
      <c r="A435" s="154" t="s">
        <v>155</v>
      </c>
    </row>
    <row r="436" spans="1:1" x14ac:dyDescent="0.2">
      <c r="A436" s="154" t="s">
        <v>156</v>
      </c>
    </row>
    <row r="437" spans="1:1" x14ac:dyDescent="0.2">
      <c r="A437" s="154"/>
    </row>
    <row r="438" spans="1:1" x14ac:dyDescent="0.2">
      <c r="A438" s="228" t="s">
        <v>123</v>
      </c>
    </row>
    <row r="439" spans="1:1" x14ac:dyDescent="0.2">
      <c r="A439" s="154" t="s">
        <v>157</v>
      </c>
    </row>
    <row r="440" spans="1:1" x14ac:dyDescent="0.2">
      <c r="A440" s="154" t="s">
        <v>158</v>
      </c>
    </row>
    <row r="441" spans="1:1" x14ac:dyDescent="0.2">
      <c r="A441" s="154" t="s">
        <v>159</v>
      </c>
    </row>
    <row r="442" spans="1:1" x14ac:dyDescent="0.2">
      <c r="A442" s="154" t="s">
        <v>160</v>
      </c>
    </row>
    <row r="443" spans="1:1" x14ac:dyDescent="0.2">
      <c r="A443" s="154" t="s">
        <v>161</v>
      </c>
    </row>
    <row r="444" spans="1:1" x14ac:dyDescent="0.2">
      <c r="A444" s="154" t="s">
        <v>162</v>
      </c>
    </row>
    <row r="445" spans="1:1" x14ac:dyDescent="0.2">
      <c r="A445" s="154" t="s">
        <v>163</v>
      </c>
    </row>
    <row r="446" spans="1:1" x14ac:dyDescent="0.2">
      <c r="A446" s="154" t="s">
        <v>164</v>
      </c>
    </row>
    <row r="447" spans="1:1" x14ac:dyDescent="0.2">
      <c r="A447" s="154"/>
    </row>
    <row r="448" spans="1:1" x14ac:dyDescent="0.2">
      <c r="A448" s="228" t="s">
        <v>124</v>
      </c>
    </row>
    <row r="449" spans="1:1" x14ac:dyDescent="0.2">
      <c r="A449" s="154" t="s">
        <v>165</v>
      </c>
    </row>
    <row r="450" spans="1:1" x14ac:dyDescent="0.2">
      <c r="A450" s="154" t="s">
        <v>166</v>
      </c>
    </row>
    <row r="451" spans="1:1" x14ac:dyDescent="0.2">
      <c r="A451" s="154" t="s">
        <v>167</v>
      </c>
    </row>
    <row r="452" spans="1:1" x14ac:dyDescent="0.2">
      <c r="A452" s="154" t="s">
        <v>168</v>
      </c>
    </row>
    <row r="453" spans="1:1" x14ac:dyDescent="0.2">
      <c r="A453" s="154" t="s">
        <v>169</v>
      </c>
    </row>
    <row r="454" spans="1:1" x14ac:dyDescent="0.2">
      <c r="A454" s="154" t="s">
        <v>170</v>
      </c>
    </row>
    <row r="455" spans="1:1" x14ac:dyDescent="0.2">
      <c r="A455" s="154"/>
    </row>
    <row r="456" spans="1:1" x14ac:dyDescent="0.2">
      <c r="A456" s="228" t="s">
        <v>125</v>
      </c>
    </row>
    <row r="457" spans="1:1" x14ac:dyDescent="0.2">
      <c r="A457" s="154" t="s">
        <v>171</v>
      </c>
    </row>
    <row r="458" spans="1:1" x14ac:dyDescent="0.2">
      <c r="A458" s="154" t="s">
        <v>172</v>
      </c>
    </row>
    <row r="459" spans="1:1" x14ac:dyDescent="0.2">
      <c r="A459" s="154"/>
    </row>
    <row r="460" spans="1:1" x14ac:dyDescent="0.2">
      <c r="A460" s="228" t="s">
        <v>126</v>
      </c>
    </row>
    <row r="461" spans="1:1" x14ac:dyDescent="0.2">
      <c r="A461" s="154" t="s">
        <v>173</v>
      </c>
    </row>
    <row r="462" spans="1:1" x14ac:dyDescent="0.2">
      <c r="A462" s="154" t="s">
        <v>174</v>
      </c>
    </row>
    <row r="463" spans="1:1" x14ac:dyDescent="0.2">
      <c r="A463" s="154"/>
    </row>
    <row r="464" spans="1:1" x14ac:dyDescent="0.2">
      <c r="A464" s="249" t="s">
        <v>127</v>
      </c>
    </row>
    <row r="465" spans="1:1" x14ac:dyDescent="0.2">
      <c r="A465" s="249" t="s">
        <v>128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workbookViewId="0">
      <selection activeCell="A38" sqref="A38"/>
    </sheetView>
  </sheetViews>
  <sheetFormatPr defaultColWidth="9" defaultRowHeight="12.75" x14ac:dyDescent="0.2"/>
  <cols>
    <col min="1" max="1" width="15.42578125" customWidth="1"/>
  </cols>
  <sheetData>
    <row r="1" spans="1:2" ht="15.75" x14ac:dyDescent="0.25">
      <c r="A1" s="91" t="s">
        <v>60</v>
      </c>
    </row>
    <row r="2" spans="1:2" s="154" customFormat="1" x14ac:dyDescent="0.2"/>
    <row r="3" spans="1:2" s="154" customFormat="1" x14ac:dyDescent="0.2">
      <c r="A3" s="154" t="s">
        <v>88</v>
      </c>
      <c r="B3" s="155">
        <v>100</v>
      </c>
    </row>
    <row r="4" spans="1:2" s="154" customFormat="1" x14ac:dyDescent="0.2">
      <c r="A4" s="154" t="s">
        <v>87</v>
      </c>
      <c r="B4" s="155">
        <v>101.8254</v>
      </c>
    </row>
    <row r="5" spans="1:2" x14ac:dyDescent="0.2">
      <c r="A5" t="s">
        <v>86</v>
      </c>
      <c r="B5" s="156">
        <v>103.3039</v>
      </c>
    </row>
    <row r="6" spans="1:2" x14ac:dyDescent="0.2">
      <c r="A6" t="s">
        <v>55</v>
      </c>
      <c r="B6" s="156">
        <v>104.8258</v>
      </c>
    </row>
    <row r="7" spans="1:2" x14ac:dyDescent="0.2">
      <c r="A7" t="s">
        <v>56</v>
      </c>
      <c r="B7" s="156">
        <v>105.7064</v>
      </c>
    </row>
    <row r="8" spans="1:2" x14ac:dyDescent="0.2">
      <c r="A8" t="s">
        <v>57</v>
      </c>
      <c r="B8" s="156">
        <v>106.20229999999999</v>
      </c>
    </row>
    <row r="9" spans="1:2" x14ac:dyDescent="0.2">
      <c r="A9" t="s">
        <v>58</v>
      </c>
      <c r="B9" s="156">
        <v>109.4525</v>
      </c>
    </row>
    <row r="10" spans="1:2" x14ac:dyDescent="0.2">
      <c r="A10" t="s">
        <v>59</v>
      </c>
      <c r="B10" s="156">
        <v>110.6198</v>
      </c>
    </row>
    <row r="11" spans="1:2" x14ac:dyDescent="0.2">
      <c r="A11" t="s">
        <v>54</v>
      </c>
      <c r="B11" s="156">
        <v>111.7448</v>
      </c>
    </row>
    <row r="12" spans="1:2" x14ac:dyDescent="0.2">
      <c r="A12" t="s">
        <v>61</v>
      </c>
      <c r="B12" s="156">
        <v>113.4419</v>
      </c>
    </row>
    <row r="13" spans="1:2" x14ac:dyDescent="0.2">
      <c r="A13" t="s">
        <v>81</v>
      </c>
      <c r="B13" s="156">
        <v>115.46769999999999</v>
      </c>
    </row>
    <row r="14" spans="1:2" x14ac:dyDescent="0.2">
      <c r="A14" t="s">
        <v>83</v>
      </c>
      <c r="B14" s="156">
        <v>116.2863</v>
      </c>
    </row>
    <row r="15" spans="1:2" x14ac:dyDescent="0.2">
      <c r="A15" t="s">
        <v>84</v>
      </c>
      <c r="B15" s="156">
        <v>118.3185</v>
      </c>
    </row>
    <row r="16" spans="1:2" x14ac:dyDescent="0.2">
      <c r="A16" t="s">
        <v>85</v>
      </c>
      <c r="B16" s="156">
        <v>119.4136</v>
      </c>
    </row>
    <row r="17" spans="1:2" x14ac:dyDescent="0.2">
      <c r="A17" t="s">
        <v>89</v>
      </c>
      <c r="B17" s="156">
        <v>121.79130000000001</v>
      </c>
    </row>
    <row r="18" spans="1:2" x14ac:dyDescent="0.2">
      <c r="A18" t="s">
        <v>90</v>
      </c>
      <c r="B18" s="156">
        <v>126.364</v>
      </c>
    </row>
    <row r="19" spans="1:2" x14ac:dyDescent="0.2">
      <c r="A19" t="s">
        <v>91</v>
      </c>
      <c r="B19" s="156">
        <v>128.86279999999999</v>
      </c>
    </row>
    <row r="20" spans="1:2" x14ac:dyDescent="0.2">
      <c r="A20" t="s">
        <v>98</v>
      </c>
      <c r="B20" s="156">
        <v>129.65440000000001</v>
      </c>
    </row>
    <row r="21" spans="1:2" x14ac:dyDescent="0.2">
      <c r="A21" t="s">
        <v>99</v>
      </c>
      <c r="B21" s="156">
        <v>131.066</v>
      </c>
    </row>
    <row r="22" spans="1:2" x14ac:dyDescent="0.2">
      <c r="A22" s="154" t="s">
        <v>102</v>
      </c>
      <c r="B22" s="156">
        <v>100</v>
      </c>
    </row>
    <row r="23" spans="1:2" x14ac:dyDescent="0.2">
      <c r="A23" t="s">
        <v>100</v>
      </c>
      <c r="B23" s="156">
        <v>101.304</v>
      </c>
    </row>
    <row r="24" spans="1:2" x14ac:dyDescent="0.2">
      <c r="A24" t="s">
        <v>108</v>
      </c>
      <c r="B24" s="156">
        <v>101.304</v>
      </c>
    </row>
    <row r="25" spans="1:2" x14ac:dyDescent="0.2">
      <c r="A25" t="s">
        <v>107</v>
      </c>
      <c r="B25" s="156">
        <v>101.7162</v>
      </c>
    </row>
    <row r="26" spans="1:2" x14ac:dyDescent="0.2">
      <c r="A26" s="154" t="s">
        <v>117</v>
      </c>
      <c r="B26" s="156">
        <v>102.17449999999999</v>
      </c>
    </row>
    <row r="27" spans="1:2" x14ac:dyDescent="0.2">
      <c r="A27" s="154" t="s">
        <v>119</v>
      </c>
      <c r="B27" s="156">
        <v>102.98820000000001</v>
      </c>
    </row>
    <row r="28" spans="1:2" x14ac:dyDescent="0.2">
      <c r="A28" s="154" t="s">
        <v>121</v>
      </c>
      <c r="B28" s="156">
        <v>104.24460000000001</v>
      </c>
    </row>
    <row r="29" spans="1:2" x14ac:dyDescent="0.2">
      <c r="A29" s="154" t="s">
        <v>176</v>
      </c>
      <c r="B29" s="156">
        <v>105.77030000000001</v>
      </c>
    </row>
    <row r="30" spans="1:2" x14ac:dyDescent="0.2">
      <c r="A30" s="154" t="s">
        <v>177</v>
      </c>
      <c r="B30" s="156">
        <v>106.9683</v>
      </c>
    </row>
    <row r="31" spans="1:2" x14ac:dyDescent="0.2">
      <c r="A31" s="154" t="s">
        <v>184</v>
      </c>
      <c r="B31" s="156">
        <v>107.49720000000001</v>
      </c>
    </row>
    <row r="32" spans="1:2" x14ac:dyDescent="0.2">
      <c r="A32" s="154" t="s">
        <v>200</v>
      </c>
      <c r="B32" s="156">
        <v>108.4911</v>
      </c>
    </row>
    <row r="33" spans="1:2" x14ac:dyDescent="0.2">
      <c r="A33" s="154" t="s">
        <v>203</v>
      </c>
      <c r="B33" s="156">
        <v>109.4007</v>
      </c>
    </row>
    <row r="34" spans="1:2" x14ac:dyDescent="0.2">
      <c r="A34" s="154" t="s">
        <v>207</v>
      </c>
      <c r="B34" s="156">
        <v>110.3236</v>
      </c>
    </row>
    <row r="35" spans="1:2" x14ac:dyDescent="0.2">
      <c r="A35" s="308" t="s">
        <v>208</v>
      </c>
      <c r="B35" s="156">
        <v>110.22110000000001</v>
      </c>
    </row>
    <row r="36" spans="1:2" x14ac:dyDescent="0.2">
      <c r="A36" s="308" t="s">
        <v>209</v>
      </c>
      <c r="B36" s="156">
        <v>111.10290000000001</v>
      </c>
    </row>
    <row r="37" spans="1:2" x14ac:dyDescent="0.2">
      <c r="A37" s="308" t="s">
        <v>210</v>
      </c>
      <c r="B37" s="156">
        <v>111.4336</v>
      </c>
    </row>
    <row r="38" spans="1:2" x14ac:dyDescent="0.2">
      <c r="A38" s="312" t="s">
        <v>211</v>
      </c>
      <c r="B38" s="156">
        <v>113.4104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april 2022</vt:lpstr>
      <vt:lpstr>Reguleringsprocenter</vt:lpstr>
      <vt:lpstr>'Løntabel 1. april 2022'!Udskriftsområde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Christian Petersen</cp:lastModifiedBy>
  <cp:lastPrinted>2019-09-03T08:14:08Z</cp:lastPrinted>
  <dcterms:created xsi:type="dcterms:W3CDTF">2000-02-04T16:57:52Z</dcterms:created>
  <dcterms:modified xsi:type="dcterms:W3CDTF">2022-02-02T08:56:32Z</dcterms:modified>
</cp:coreProperties>
</file>