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hristianmac/ShareFile/Personal Folders/"/>
    </mc:Choice>
  </mc:AlternateContent>
  <xr:revisionPtr revIDLastSave="0" documentId="8_{5BA8EEA9-7CB3-4145-AC23-C41387AD6F85}" xr6:coauthVersionLast="36" xr6:coauthVersionMax="36" xr10:uidLastSave="{00000000-0000-0000-0000-000000000000}"/>
  <bookViews>
    <workbookView xWindow="0" yWindow="500" windowWidth="28800" windowHeight="15980" xr2:uid="{00000000-000D-0000-FFFF-FFFF00000000}"/>
  </bookViews>
  <sheets>
    <sheet name="Løntabel 1. oktober 2021" sheetId="1" r:id="rId1"/>
    <sheet name="Reguleringsprocenter" sheetId="2" r:id="rId2"/>
  </sheets>
  <definedNames>
    <definedName name="_xlnm.Print_Area" localSheetId="0">'Løntabel 1. oktober 2021'!$A$1:$G$479</definedName>
  </definedNames>
  <calcPr calcId="181029"/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<sst xmlns="http://schemas.openxmlformats.org/spreadsheetml/2006/main" count="312" uniqueCount="212">
  <si>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</si>
  <si>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</si>
  <si>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</si>
  <si>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</si>
  <si>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</si>
  <si>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</si>
  <si>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</si>
  <si>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</si>
  <si>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</si>
  <si>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</si>
  <si>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</si>
  <si>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</si>
  <si>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</si>
  <si>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</si>
  <si>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</si>
  <si>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</si>
  <si>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</si>
  <si>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</si>
  <si>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</si>
  <si>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</si>
  <si>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</si>
  <si>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</si>
  <si>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</si>
  <si>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</si>
  <si>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</si>
  <si>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</si>
  <si>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</si>
  <si>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</si>
  <si>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</si>
  <si>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</si>
  <si>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</si>
  <si>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</si>
  <si>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</si>
  <si>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</si>
  <si>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</si>
  <si>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</si>
  <si>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</si>
  <si>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</si>
  <si>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</si>
  <si>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</si>
  <si>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</si>
  <si>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</si>
  <si>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</si>
  <si>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</si>
  <si>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</si>
  <si>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</si>
  <si>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</si>
  <si>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</si>
  <si>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</si>
  <si>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</si>
  <si>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</si>
  <si>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</si>
  <si>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</si>
  <si>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</si>
  <si>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</si>
  <si>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</si>
  <si>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</si>
  <si>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</si>
  <si>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</si>
  <si>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</si>
  <si>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</si>
  <si>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</si>
  <si>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</si>
  <si>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</si>
  <si>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</si>
  <si>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</si>
  <si>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</si>
  <si>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</si>
  <si>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</si>
  <si>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</si>
  <si>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</si>
  <si>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</si>
  <si>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</si>
  <si>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</si>
  <si>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</si>
  <si>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</si>
  <si>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</si>
  <si>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</si>
  <si>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</si>
  <si>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</si>
  <si>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</si>
  <si>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</si>
  <si>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</si>
  <si>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</si>
  <si>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</si>
  <si>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</si>
  <si>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</si>
  <si>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</si>
  <si>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</si>
  <si>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</si>
  <si>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</si>
  <si>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</si>
  <si>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</si>
  <si>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</si>
  <si>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</si>
  <si>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</si>
  <si>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</si>
  <si>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</si>
  <si>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</si>
  <si>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</si>
  <si>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</si>
  <si>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</si>
  <si>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</si>
  <si>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</si>
  <si>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</si>
  <si>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</si>
  <si>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</si>
  <si>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</si>
  <si>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</si>
  <si>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</si>
  <si>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</si>
  <si>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</si>
  <si>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</si>
  <si>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</si>
  <si>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</si>
  <si>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</si>
  <si>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</si>
  <si>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</si>
  <si>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</si>
  <si>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</si>
  <si>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</si>
  <si>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</si>
  <si>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</si>
  <si>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</si>
  <si>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</si>
  <si>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</si>
  <si>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</si>
  <si>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</si>
  <si>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</si>
  <si>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</si>
  <si>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</si>
  <si>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</si>
  <si>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</si>
  <si>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</si>
  <si>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</si>
  <si>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</si>
  <si>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</si>
  <si>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</si>
  <si>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</si>
  <si>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</si>
  <si>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</si>
  <si>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</si>
  <si>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</si>
  <si>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</si>
  <si>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</si>
  <si>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</si>
  <si>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</si>
  <si>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</si>
  <si>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</si>
  <si>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</si>
  <si>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</si>
  <si>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</si>
  <si>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</si>
  <si>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</si>
  <si>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</si>
  <si>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</si>
  <si>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</si>
  <si>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</si>
  <si>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</si>
  <si>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</si>
  <si>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</si>
  <si>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</si>
  <si>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</si>
  <si>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</si>
  <si>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</si>
  <si>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</si>
  <si>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</si>
  <si>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</si>
  <si>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</si>
  <si>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</si>
  <si>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</si>
  <si>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</si>
  <si>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</si>
  <si>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</si>
  <si>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</si>
  <si>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</si>
  <si>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</si>
  <si>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</si>
  <si>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</si>
  <si>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</si>
  <si>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</si>
  <si>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</si>
  <si>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</si>
  <si>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</si>
  <si>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</si>
  <si>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</si>
  <si>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</si>
  <si>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</si>
  <si>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</si>
  <si>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</si>
  <si>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</si>
  <si>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</si>
  <si>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</si>
  <si>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</si>
  <si>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</si>
  <si>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</si>
  <si>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</si>
  <si>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</si>
  <si>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</si>
  <si>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</si>
  <si>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</si>
  <si>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</si>
  <si>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</si>
  <si>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</si>
  <si>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</si>
  <si>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</si>
  <si>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</si>
  <si>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</si>
  <si>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</si>
  <si>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</si>
  <si>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</si>
  <si>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okt.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</si>
</sst>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12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0" fillId="0" borderId="50" xfId="0" quotePrefix="1" applyBorder="1" applyAlignment="1">
      <alignment horizontal="right"/>
    </xf>
    <xf numFmtId="0" fontId="1" fillId="0" borderId="115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108" xfId="0" applyBorder="1" applyAlignment="1">
      <alignment horizontal="center" wrapText="1"/>
    </xf>
    <xf numFmtId="15" fontId="0" fillId="0" borderId="0" xfId="0" quotePrefix="1" applyNumberFormat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>
      <selection activeCell="A2" sqref="A2"/>
    </sheetView>
  </sheetViews>
  <sheetFormatPr baseColWidth="10" defaultColWidth="9" defaultRowHeight="13"/>
  <cols>
    <col min="1" max="1" width="18" customWidth="1"/>
    <col min="2" max="2" width="14" customWidth="1"/>
    <col min="3" max="3" width="13" customWidth="1"/>
    <col min="4" max="4" width="13.3984375" customWidth="1"/>
    <col min="5" max="5" width="12.796875" customWidth="1"/>
    <col min="6" max="6" width="12.3984375" customWidth="1"/>
    <col min="8" max="11" width="9.3984375" bestFit="1" customWidth="1"/>
    <col min="28" max="28" width="10.3984375" customWidth="1"/>
    <col min="29" max="29" width="10.796875" customWidth="1"/>
    <col min="30" max="30" width="11.59765625" customWidth="1"/>
    <col min="31" max="31" width="11.3984375" customWidth="1"/>
    <col min="32" max="32" width="12.3984375" customWidth="1"/>
    <col min="33" max="33" width="12" customWidth="1"/>
    <col min="34" max="34" width="9.796875" bestFit="1" customWidth="1"/>
    <col min="35" max="35" width="9.59765625" bestFit="1" customWidth="1"/>
    <col min="37" max="37" width="31.59765625" bestFit="1" customWidth="1"/>
    <col min="38" max="38" width="11.59765625" bestFit="1" customWidth="1"/>
    <col min="40" max="40" width="13.59765625" bestFit="1" customWidth="1"/>
    <col min="41" max="41" width="11.59765625" bestFit="1" customWidth="1"/>
  </cols>
  <sheetData>
    <row r="1" spans="1:41" ht="16">
      <c r="AA1" s="66" t="s">
        <v>44</v>
      </c>
      <c r="AK1" s="66" t="s">
        <v>45</v>
      </c>
    </row>
    <row r="2" spans="1:41" ht="19" thickBot="1">
      <c r="A2" s="65" t="s">
        <v>120</v>
      </c>
      <c r="B2" s="65" t="str">
        <f>E18</f>
        <v>1. okt. 2021</v>
      </c>
      <c r="D2" s="65" t="s">
        <v>178</v>
      </c>
    </row>
    <row r="3" spans="1:41" ht="14" thickTop="1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4" thickBot="1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4" thickTop="1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12346.92</v>
      </c>
      <c r="AL13" s="45">
        <f>ROUND(AG13*$E$17%*17.3%*2/3,2)</f>
        <v>24693.85</v>
      </c>
      <c r="AN13" s="96">
        <f>ROUND(AG13*$E$17%*E$19%/3,2)</f>
        <v>12346.92</v>
      </c>
      <c r="AO13" s="45">
        <f>ROUND(AG13*$E$17%*E$19%*2/3,2)</f>
        <v>24693.85</v>
      </c>
    </row>
    <row r="14" spans="1:41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12553.58</v>
      </c>
      <c r="AL14" s="45">
        <f t="shared" ref="AL14:AL54" si="2">ROUND(AG14*$E$17%*17.3%*2/3,2)</f>
        <v>25107.17</v>
      </c>
      <c r="AN14" s="96">
        <f t="shared" ref="AN14:AN54" si="3">ROUND(AG14*$E$17%*E$19%/3,2)</f>
        <v>12553.58</v>
      </c>
      <c r="AO14" s="45">
        <f t="shared" ref="AO14:AO54" si="4">ROUND(AG14*$E$17%*E$19%*2/3,2)</f>
        <v>25107.17</v>
      </c>
    </row>
    <row r="15" spans="1:41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12765.84</v>
      </c>
      <c r="AL15" s="45">
        <f t="shared" si="2"/>
        <v>25531.67</v>
      </c>
      <c r="AN15" s="96">
        <f t="shared" si="3"/>
        <v>12765.84</v>
      </c>
      <c r="AO15" s="45">
        <f t="shared" si="4"/>
        <v>25531.67</v>
      </c>
    </row>
    <row r="16" spans="1:41" ht="14" thickBot="1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12984</v>
      </c>
      <c r="AL16" s="45">
        <f t="shared" si="2"/>
        <v>25968</v>
      </c>
      <c r="AN16" s="96">
        <f t="shared" si="3"/>
        <v>12984</v>
      </c>
      <c r="AO16" s="45">
        <f t="shared" si="4"/>
        <v>25968</v>
      </c>
    </row>
    <row r="17" spans="1:41" ht="18">
      <c r="A17" s="65" t="s">
        <v>9</v>
      </c>
      <c r="E17" s="162">
        <v>111.4336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13208.14</v>
      </c>
      <c r="AL17" s="45">
        <f t="shared" si="2"/>
        <v>26416.28</v>
      </c>
      <c r="AN17" s="96">
        <f t="shared" si="3"/>
        <v>13208.14</v>
      </c>
      <c r="AO17" s="45">
        <f t="shared" si="4"/>
        <v>26416.28</v>
      </c>
    </row>
    <row r="18" spans="1:41" ht="19" thickBot="1">
      <c r="A18" s="65" t="s">
        <v>43</v>
      </c>
      <c r="E18" s="195" t="s">
        <v>211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13438.45</v>
      </c>
      <c r="AL18" s="45">
        <f t="shared" si="2"/>
        <v>26876.89</v>
      </c>
      <c r="AN18" s="96">
        <f t="shared" si="3"/>
        <v>13438.45</v>
      </c>
      <c r="AO18" s="45">
        <f t="shared" si="4"/>
        <v>26876.89</v>
      </c>
    </row>
    <row r="19" spans="1:41" ht="19" thickBot="1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13675.12</v>
      </c>
      <c r="AL19" s="45">
        <f t="shared" si="2"/>
        <v>27350.23</v>
      </c>
      <c r="AN19" s="96">
        <f t="shared" si="3"/>
        <v>13675.12</v>
      </c>
      <c r="AO19" s="45">
        <f t="shared" si="4"/>
        <v>27350.23</v>
      </c>
    </row>
    <row r="20" spans="1:41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13918.21</v>
      </c>
      <c r="AL20" s="45">
        <f t="shared" si="2"/>
        <v>27836.42</v>
      </c>
      <c r="AN20" s="96">
        <f t="shared" si="3"/>
        <v>13918.21</v>
      </c>
      <c r="AO20" s="45">
        <f t="shared" si="4"/>
        <v>27836.42</v>
      </c>
    </row>
    <row r="21" spans="1:41" ht="23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14168.12</v>
      </c>
      <c r="AL21" s="45">
        <f t="shared" si="2"/>
        <v>28336.240000000002</v>
      </c>
      <c r="AN21" s="96">
        <f t="shared" si="3"/>
        <v>14168.12</v>
      </c>
      <c r="AO21" s="45">
        <f t="shared" si="4"/>
        <v>28336.240000000002</v>
      </c>
    </row>
    <row r="22" spans="1:41" ht="12.75" customHeight="1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14424.71</v>
      </c>
      <c r="AL22" s="45">
        <f t="shared" si="2"/>
        <v>28849.42</v>
      </c>
      <c r="AN22" s="96">
        <f t="shared" si="3"/>
        <v>14424.71</v>
      </c>
      <c r="AO22" s="45">
        <f t="shared" si="4"/>
        <v>28849.42</v>
      </c>
    </row>
    <row r="23" spans="1:41" ht="21.25" customHeight="1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14688.5</v>
      </c>
      <c r="AL23" s="45">
        <f t="shared" si="2"/>
        <v>29376.99</v>
      </c>
      <c r="AN23" s="96">
        <f t="shared" si="3"/>
        <v>14688.5</v>
      </c>
      <c r="AO23" s="45">
        <f t="shared" si="4"/>
        <v>29376.99</v>
      </c>
    </row>
    <row r="24" spans="1:41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14959.48</v>
      </c>
      <c r="AL24" s="45">
        <f t="shared" si="2"/>
        <v>29918.959999999999</v>
      </c>
      <c r="AN24" s="96">
        <f t="shared" si="3"/>
        <v>14959.48</v>
      </c>
      <c r="AO24" s="45">
        <f t="shared" si="4"/>
        <v>29918.959999999999</v>
      </c>
    </row>
    <row r="25" spans="1:41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15237.98</v>
      </c>
      <c r="AL25" s="45">
        <f t="shared" si="2"/>
        <v>30475.97</v>
      </c>
      <c r="AN25" s="96">
        <f t="shared" si="3"/>
        <v>15237.98</v>
      </c>
      <c r="AO25" s="45">
        <f t="shared" si="4"/>
        <v>30475.97</v>
      </c>
    </row>
    <row r="26" spans="1:41" ht="12.75" customHeight="1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15524.2</v>
      </c>
      <c r="AL26" s="45">
        <f t="shared" si="2"/>
        <v>31048.400000000001</v>
      </c>
      <c r="AN26" s="96">
        <f t="shared" si="3"/>
        <v>15524.2</v>
      </c>
      <c r="AO26" s="45">
        <f t="shared" si="4"/>
        <v>31048.400000000001</v>
      </c>
    </row>
    <row r="27" spans="1:41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15810.16</v>
      </c>
      <c r="AL27" s="45">
        <f t="shared" si="2"/>
        <v>31620.31</v>
      </c>
      <c r="AN27" s="96">
        <f t="shared" si="3"/>
        <v>15810.16</v>
      </c>
      <c r="AO27" s="45">
        <f t="shared" si="4"/>
        <v>31620.31</v>
      </c>
    </row>
    <row r="28" spans="1:41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16095.41</v>
      </c>
      <c r="AL28" s="45">
        <f t="shared" si="2"/>
        <v>32190.81</v>
      </c>
      <c r="AN28" s="96">
        <f t="shared" si="3"/>
        <v>16095.41</v>
      </c>
      <c r="AO28" s="45">
        <f t="shared" si="4"/>
        <v>32190.81</v>
      </c>
    </row>
    <row r="29" spans="1:41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16388.75</v>
      </c>
      <c r="AL29" s="45">
        <f t="shared" si="2"/>
        <v>32777.51</v>
      </c>
      <c r="AN29" s="96">
        <f t="shared" si="3"/>
        <v>16388.75</v>
      </c>
      <c r="AO29" s="45">
        <f t="shared" si="4"/>
        <v>32777.51</v>
      </c>
    </row>
    <row r="30" spans="1:41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16689.68</v>
      </c>
      <c r="AL30" s="45">
        <f t="shared" si="2"/>
        <v>33379.370000000003</v>
      </c>
      <c r="AN30" s="96">
        <f t="shared" si="3"/>
        <v>16689.68</v>
      </c>
      <c r="AO30" s="45">
        <f t="shared" si="4"/>
        <v>33379.370000000003</v>
      </c>
    </row>
    <row r="31" spans="1:41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16998.64</v>
      </c>
      <c r="AL31" s="45">
        <f t="shared" si="2"/>
        <v>33997.29</v>
      </c>
      <c r="AN31" s="96">
        <f t="shared" si="3"/>
        <v>16998.64</v>
      </c>
      <c r="AO31" s="45">
        <f t="shared" si="4"/>
        <v>33997.29</v>
      </c>
    </row>
    <row r="32" spans="1:41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17315.509999999998</v>
      </c>
      <c r="AL32" s="45">
        <f t="shared" si="2"/>
        <v>34631.019999999997</v>
      </c>
      <c r="AN32" s="96">
        <f t="shared" si="3"/>
        <v>17315.509999999998</v>
      </c>
      <c r="AO32" s="45">
        <f t="shared" si="4"/>
        <v>34631.019999999997</v>
      </c>
    </row>
    <row r="33" spans="1:41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17640.8</v>
      </c>
      <c r="AL33" s="45">
        <f t="shared" si="2"/>
        <v>35281.589999999997</v>
      </c>
      <c r="AN33" s="96">
        <f t="shared" si="3"/>
        <v>17640.8</v>
      </c>
      <c r="AO33" s="45">
        <f t="shared" si="4"/>
        <v>35281.589999999997</v>
      </c>
    </row>
    <row r="34" spans="1:41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17974.5</v>
      </c>
      <c r="AL34" s="45">
        <f t="shared" si="2"/>
        <v>35949</v>
      </c>
      <c r="AN34" s="96">
        <f t="shared" si="3"/>
        <v>17974.5</v>
      </c>
      <c r="AO34" s="45">
        <f t="shared" si="4"/>
        <v>35949</v>
      </c>
    </row>
    <row r="35" spans="1:41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18317</v>
      </c>
      <c r="AL35" s="45">
        <f t="shared" si="2"/>
        <v>36634.01</v>
      </c>
      <c r="AN35" s="96">
        <f t="shared" si="3"/>
        <v>18317</v>
      </c>
      <c r="AO35" s="45">
        <f t="shared" si="4"/>
        <v>36634.01</v>
      </c>
    </row>
    <row r="36" spans="1:41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18668.38</v>
      </c>
      <c r="AL36" s="45">
        <f t="shared" si="2"/>
        <v>37336.76</v>
      </c>
      <c r="AN36" s="96">
        <f t="shared" si="3"/>
        <v>18668.38</v>
      </c>
      <c r="AO36" s="45">
        <f t="shared" si="4"/>
        <v>37336.76</v>
      </c>
    </row>
    <row r="37" spans="1:41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19029.07</v>
      </c>
      <c r="AL37" s="45">
        <f t="shared" si="2"/>
        <v>38058.14</v>
      </c>
      <c r="AN37" s="96">
        <f t="shared" si="3"/>
        <v>19029.07</v>
      </c>
      <c r="AO37" s="45">
        <f t="shared" si="4"/>
        <v>38058.14</v>
      </c>
    </row>
    <row r="38" spans="1:41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19398.89</v>
      </c>
      <c r="AL38" s="45">
        <f t="shared" si="2"/>
        <v>38797.769999999997</v>
      </c>
      <c r="AN38" s="96">
        <f t="shared" si="3"/>
        <v>19398.89</v>
      </c>
      <c r="AO38" s="45">
        <f t="shared" si="4"/>
        <v>38797.769999999997</v>
      </c>
    </row>
    <row r="39" spans="1:41" ht="30">
      <c r="A39" s="226" t="s">
        <v>120</v>
      </c>
      <c r="B39" s="208"/>
      <c r="C39" s="226" t="str">
        <f>E18</f>
        <v>1. okt. 2021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19778.599999999999</v>
      </c>
      <c r="AL39" s="45">
        <f t="shared" si="2"/>
        <v>39557.199999999997</v>
      </c>
      <c r="AN39" s="96">
        <f t="shared" si="3"/>
        <v>19778.599999999999</v>
      </c>
      <c r="AO39" s="45">
        <f t="shared" si="4"/>
        <v>39557.199999999997</v>
      </c>
    </row>
    <row r="40" spans="1:41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20168.27</v>
      </c>
      <c r="AL40" s="45">
        <f t="shared" si="2"/>
        <v>40336.54</v>
      </c>
      <c r="AN40" s="96">
        <f t="shared" si="3"/>
        <v>20168.27</v>
      </c>
      <c r="AO40" s="45">
        <f t="shared" si="4"/>
        <v>40336.54</v>
      </c>
    </row>
    <row r="41" spans="1:41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20567.97</v>
      </c>
      <c r="AL41" s="45">
        <f t="shared" si="2"/>
        <v>41135.94</v>
      </c>
      <c r="AN41" s="96">
        <f t="shared" si="3"/>
        <v>20567.97</v>
      </c>
      <c r="AO41" s="45">
        <f t="shared" si="4"/>
        <v>41135.94</v>
      </c>
    </row>
    <row r="42" spans="1:41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20978.14</v>
      </c>
      <c r="AL42" s="45">
        <f t="shared" si="2"/>
        <v>41956.28</v>
      </c>
      <c r="AN42" s="96">
        <f t="shared" si="3"/>
        <v>20978.14</v>
      </c>
      <c r="AO42" s="45">
        <f t="shared" si="4"/>
        <v>41956.28</v>
      </c>
    </row>
    <row r="43" spans="1:41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21406.880000000001</v>
      </c>
      <c r="AL43" s="45">
        <f t="shared" si="2"/>
        <v>42813.77</v>
      </c>
      <c r="AN43" s="96">
        <f t="shared" si="3"/>
        <v>21406.880000000001</v>
      </c>
      <c r="AO43" s="45">
        <f t="shared" si="4"/>
        <v>42813.77</v>
      </c>
    </row>
    <row r="44" spans="1:41" ht="14" thickBot="1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21847.77</v>
      </c>
      <c r="AL44" s="45">
        <f t="shared" si="2"/>
        <v>43695.54</v>
      </c>
      <c r="AN44" s="96">
        <f t="shared" si="3"/>
        <v>21847.77</v>
      </c>
      <c r="AO44" s="45">
        <f t="shared" si="4"/>
        <v>43695.54</v>
      </c>
    </row>
    <row r="45" spans="1:41" ht="14" thickTop="1">
      <c r="A45" s="264" t="s">
        <v>182</v>
      </c>
      <c r="B45" s="218"/>
      <c r="C45" s="212"/>
      <c r="D45" s="219"/>
      <c r="E45" s="219"/>
      <c r="F45" s="220" t="str">
        <f>+E18</f>
        <v>1. okt. 2021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22300.03</v>
      </c>
      <c r="AL45" s="45">
        <f t="shared" si="2"/>
        <v>44600.07</v>
      </c>
      <c r="AN45" s="96">
        <f t="shared" si="3"/>
        <v>22300.03</v>
      </c>
      <c r="AO45" s="45">
        <f t="shared" si="4"/>
        <v>44600.07</v>
      </c>
    </row>
    <row r="46" spans="1:41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22764.12</v>
      </c>
      <c r="AL46" s="45">
        <f t="shared" si="2"/>
        <v>45528.24</v>
      </c>
      <c r="AN46" s="96">
        <f t="shared" si="3"/>
        <v>22764.12</v>
      </c>
      <c r="AO46" s="45">
        <f t="shared" si="4"/>
        <v>45528.24</v>
      </c>
    </row>
    <row r="47" spans="1:41" ht="14" thickBot="1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23240.22</v>
      </c>
      <c r="AL47" s="45">
        <f t="shared" si="2"/>
        <v>46480.45</v>
      </c>
      <c r="AN47" s="96">
        <f t="shared" si="3"/>
        <v>23240.22</v>
      </c>
      <c r="AO47" s="45">
        <f t="shared" si="4"/>
        <v>46480.45</v>
      </c>
    </row>
    <row r="48" spans="1:41">
      <c r="A48" s="35">
        <v>8</v>
      </c>
      <c r="B48" s="16">
        <f t="shared" ref="B48:B81" si="5">ROUND(AB13*$E$17%,0)</f>
        <v>229994</v>
      </c>
      <c r="C48" s="16">
        <f t="shared" ref="C48:C81" si="6">ROUND(AC13*$E$17%,0)</f>
        <v>234548</v>
      </c>
      <c r="D48" s="16">
        <f t="shared" ref="D48:D81" si="7">ROUND(AD13*$E$17%,0)</f>
        <v>237700</v>
      </c>
      <c r="E48" s="16">
        <f t="shared" ref="E48:E81" si="8">ROUND(AE13*$E$17%,0)</f>
        <v>242253</v>
      </c>
      <c r="F48" s="23">
        <f t="shared" ref="F48:F81" si="9">ROUND(AF13*$E$17%,0)</f>
        <v>245406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23756.17</v>
      </c>
      <c r="AL48" s="45">
        <f t="shared" si="2"/>
        <v>47512.33</v>
      </c>
      <c r="AN48" s="96">
        <f t="shared" si="3"/>
        <v>23756.17</v>
      </c>
      <c r="AO48" s="45">
        <f t="shared" si="4"/>
        <v>47512.33</v>
      </c>
    </row>
    <row r="49" spans="1:41">
      <c r="A49" s="35">
        <f t="shared" ref="A49:A89" si="10">+A48+1</f>
        <v>9</v>
      </c>
      <c r="B49" s="16">
        <f t="shared" si="5"/>
        <v>233820</v>
      </c>
      <c r="C49" s="16">
        <f t="shared" si="6"/>
        <v>238485</v>
      </c>
      <c r="D49" s="16">
        <f t="shared" si="7"/>
        <v>241717</v>
      </c>
      <c r="E49" s="16">
        <f t="shared" si="8"/>
        <v>246382</v>
      </c>
      <c r="F49" s="23">
        <f t="shared" si="9"/>
        <v>249613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24286.31</v>
      </c>
      <c r="AL49" s="45">
        <f t="shared" si="2"/>
        <v>48572.62</v>
      </c>
      <c r="AN49" s="96">
        <f t="shared" si="3"/>
        <v>24286.31</v>
      </c>
      <c r="AO49" s="45">
        <f t="shared" si="4"/>
        <v>48572.62</v>
      </c>
    </row>
    <row r="50" spans="1:41">
      <c r="A50" s="35">
        <f t="shared" si="10"/>
        <v>10</v>
      </c>
      <c r="B50" s="16">
        <f t="shared" si="5"/>
        <v>237747</v>
      </c>
      <c r="C50" s="16">
        <f t="shared" si="6"/>
        <v>242531</v>
      </c>
      <c r="D50" s="16">
        <f t="shared" si="7"/>
        <v>245841</v>
      </c>
      <c r="E50" s="16">
        <f t="shared" si="8"/>
        <v>250624</v>
      </c>
      <c r="F50" s="23">
        <f t="shared" si="9"/>
        <v>253937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24830.98</v>
      </c>
      <c r="AL50" s="45">
        <f t="shared" si="2"/>
        <v>49661.96</v>
      </c>
      <c r="AN50" s="96">
        <f t="shared" si="3"/>
        <v>24830.98</v>
      </c>
      <c r="AO50" s="45">
        <f t="shared" si="4"/>
        <v>49661.96</v>
      </c>
    </row>
    <row r="51" spans="1:41">
      <c r="A51" s="35">
        <f t="shared" si="10"/>
        <v>11</v>
      </c>
      <c r="B51" s="16">
        <f t="shared" si="5"/>
        <v>240846</v>
      </c>
      <c r="C51" s="16">
        <f t="shared" si="6"/>
        <v>245748</v>
      </c>
      <c r="D51" s="16">
        <f t="shared" si="7"/>
        <v>249142</v>
      </c>
      <c r="E51" s="16">
        <f t="shared" si="8"/>
        <v>254044</v>
      </c>
      <c r="F51" s="23">
        <f t="shared" si="9"/>
        <v>257437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25390.75</v>
      </c>
      <c r="AL51" s="45">
        <f t="shared" si="2"/>
        <v>50781.5</v>
      </c>
      <c r="AN51" s="96">
        <f t="shared" si="3"/>
        <v>25390.75</v>
      </c>
      <c r="AO51" s="45">
        <f t="shared" si="4"/>
        <v>50781.5</v>
      </c>
    </row>
    <row r="52" spans="1:41">
      <c r="A52" s="35">
        <f t="shared" si="10"/>
        <v>12</v>
      </c>
      <c r="B52" s="16">
        <f t="shared" si="5"/>
        <v>244992</v>
      </c>
      <c r="C52" s="16">
        <f t="shared" si="6"/>
        <v>250018</v>
      </c>
      <c r="D52" s="16">
        <f t="shared" si="7"/>
        <v>253499</v>
      </c>
      <c r="E52" s="16">
        <f t="shared" si="8"/>
        <v>258523</v>
      </c>
      <c r="F52" s="23">
        <f t="shared" si="9"/>
        <v>262002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26556.68</v>
      </c>
      <c r="AL52" s="45">
        <f t="shared" si="2"/>
        <v>53113.37</v>
      </c>
      <c r="AN52" s="96">
        <f t="shared" si="3"/>
        <v>26556.68</v>
      </c>
      <c r="AO52" s="45">
        <f t="shared" si="4"/>
        <v>53113.37</v>
      </c>
    </row>
    <row r="53" spans="1:41">
      <c r="A53" s="35">
        <f t="shared" si="10"/>
        <v>13</v>
      </c>
      <c r="B53" s="16">
        <f t="shared" si="5"/>
        <v>249256</v>
      </c>
      <c r="C53" s="16">
        <f t="shared" si="6"/>
        <v>254407</v>
      </c>
      <c r="D53" s="16">
        <f t="shared" si="7"/>
        <v>257973</v>
      </c>
      <c r="E53" s="16">
        <f t="shared" si="8"/>
        <v>263127</v>
      </c>
      <c r="F53" s="23">
        <f t="shared" si="9"/>
        <v>266692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28340.35</v>
      </c>
      <c r="AL53" s="45">
        <f t="shared" si="2"/>
        <v>56680.7</v>
      </c>
      <c r="AN53" s="96">
        <f t="shared" si="3"/>
        <v>28340.35</v>
      </c>
      <c r="AO53" s="45">
        <f t="shared" si="4"/>
        <v>56680.7</v>
      </c>
    </row>
    <row r="54" spans="1:41" ht="14" thickBot="1">
      <c r="A54" s="35">
        <f t="shared" si="10"/>
        <v>14</v>
      </c>
      <c r="B54" s="16">
        <f t="shared" si="5"/>
        <v>253635</v>
      </c>
      <c r="C54" s="16">
        <f t="shared" si="6"/>
        <v>258917</v>
      </c>
      <c r="D54" s="16">
        <f t="shared" si="7"/>
        <v>262573</v>
      </c>
      <c r="E54" s="16">
        <f t="shared" si="8"/>
        <v>267854</v>
      </c>
      <c r="F54" s="23">
        <f t="shared" si="9"/>
        <v>271510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30316.67</v>
      </c>
      <c r="AL54" s="49">
        <f t="shared" si="2"/>
        <v>60633.33</v>
      </c>
      <c r="AN54" s="194">
        <f t="shared" si="3"/>
        <v>30316.67</v>
      </c>
      <c r="AO54" s="49">
        <f t="shared" si="4"/>
        <v>60633.33</v>
      </c>
    </row>
    <row r="55" spans="1:41" ht="14" thickTop="1">
      <c r="A55" s="35">
        <f t="shared" si="10"/>
        <v>15</v>
      </c>
      <c r="B55" s="16">
        <f t="shared" si="5"/>
        <v>258135</v>
      </c>
      <c r="C55" s="16">
        <f t="shared" si="6"/>
        <v>263548</v>
      </c>
      <c r="D55" s="16">
        <f t="shared" si="7"/>
        <v>267296</v>
      </c>
      <c r="E55" s="16">
        <f t="shared" si="8"/>
        <v>272711</v>
      </c>
      <c r="F55" s="23">
        <f t="shared" si="9"/>
        <v>276460</v>
      </c>
    </row>
    <row r="56" spans="1:41">
      <c r="A56" s="35">
        <f t="shared" si="10"/>
        <v>16</v>
      </c>
      <c r="B56" s="16">
        <f t="shared" si="5"/>
        <v>261583</v>
      </c>
      <c r="C56" s="16">
        <f t="shared" si="6"/>
        <v>267134</v>
      </c>
      <c r="D56" s="16">
        <f t="shared" si="7"/>
        <v>270979</v>
      </c>
      <c r="E56" s="16">
        <f t="shared" si="8"/>
        <v>276529</v>
      </c>
      <c r="F56" s="23">
        <f t="shared" si="9"/>
        <v>280374</v>
      </c>
      <c r="AG56" s="197"/>
    </row>
    <row r="57" spans="1:41">
      <c r="A57" s="35">
        <f t="shared" si="10"/>
        <v>17</v>
      </c>
      <c r="B57" s="16">
        <f t="shared" si="5"/>
        <v>266332</v>
      </c>
      <c r="C57" s="16">
        <f t="shared" si="6"/>
        <v>272025</v>
      </c>
      <c r="D57" s="16">
        <f t="shared" si="7"/>
        <v>275966</v>
      </c>
      <c r="E57" s="16">
        <f t="shared" si="8"/>
        <v>281658</v>
      </c>
      <c r="F57" s="23">
        <f t="shared" si="9"/>
        <v>285598</v>
      </c>
    </row>
    <row r="58" spans="1:41">
      <c r="A58" s="35">
        <f t="shared" si="10"/>
        <v>18</v>
      </c>
      <c r="B58" s="16">
        <f t="shared" si="5"/>
        <v>271215</v>
      </c>
      <c r="C58" s="16">
        <f t="shared" si="6"/>
        <v>277053</v>
      </c>
      <c r="D58" s="16">
        <f t="shared" si="7"/>
        <v>281093</v>
      </c>
      <c r="E58" s="16">
        <f t="shared" si="8"/>
        <v>286930</v>
      </c>
      <c r="F58" s="23">
        <f t="shared" si="9"/>
        <v>290970</v>
      </c>
    </row>
    <row r="59" spans="1:41">
      <c r="A59" s="35">
        <f t="shared" si="10"/>
        <v>19</v>
      </c>
      <c r="B59" s="16">
        <f t="shared" si="5"/>
        <v>274859</v>
      </c>
      <c r="C59" s="16">
        <f t="shared" si="6"/>
        <v>280845</v>
      </c>
      <c r="D59" s="16">
        <f t="shared" si="7"/>
        <v>284987</v>
      </c>
      <c r="E59" s="16">
        <f t="shared" si="8"/>
        <v>290974</v>
      </c>
      <c r="F59" s="23">
        <f t="shared" si="9"/>
        <v>295120</v>
      </c>
    </row>
    <row r="60" spans="1:41">
      <c r="A60" s="35">
        <f t="shared" si="10"/>
        <v>20</v>
      </c>
      <c r="B60" s="16">
        <f t="shared" si="5"/>
        <v>278643</v>
      </c>
      <c r="C60" s="16">
        <f t="shared" si="6"/>
        <v>284780</v>
      </c>
      <c r="D60" s="16">
        <f t="shared" si="7"/>
        <v>289030</v>
      </c>
      <c r="E60" s="16">
        <f t="shared" si="8"/>
        <v>295168</v>
      </c>
      <c r="F60" s="23">
        <f t="shared" si="9"/>
        <v>299415</v>
      </c>
    </row>
    <row r="61" spans="1:41">
      <c r="A61" s="35">
        <f t="shared" si="10"/>
        <v>21</v>
      </c>
      <c r="B61" s="16">
        <f t="shared" si="5"/>
        <v>283255</v>
      </c>
      <c r="C61" s="16">
        <f t="shared" si="6"/>
        <v>289550</v>
      </c>
      <c r="D61" s="16">
        <f t="shared" si="7"/>
        <v>293908</v>
      </c>
      <c r="E61" s="16">
        <f t="shared" si="8"/>
        <v>300203</v>
      </c>
      <c r="F61" s="23">
        <f t="shared" si="9"/>
        <v>304561</v>
      </c>
    </row>
    <row r="62" spans="1:41">
      <c r="A62" s="35">
        <f t="shared" si="10"/>
        <v>22</v>
      </c>
      <c r="B62" s="16">
        <f t="shared" si="5"/>
        <v>287529</v>
      </c>
      <c r="C62" s="16">
        <f t="shared" si="6"/>
        <v>293824</v>
      </c>
      <c r="D62" s="16">
        <f t="shared" si="7"/>
        <v>298182</v>
      </c>
      <c r="E62" s="16">
        <f t="shared" si="8"/>
        <v>304477</v>
      </c>
      <c r="F62" s="23">
        <f t="shared" si="9"/>
        <v>308835</v>
      </c>
    </row>
    <row r="63" spans="1:41">
      <c r="A63" s="35">
        <f t="shared" si="10"/>
        <v>23</v>
      </c>
      <c r="B63" s="16">
        <f t="shared" si="5"/>
        <v>292109</v>
      </c>
      <c r="C63" s="16">
        <f t="shared" si="6"/>
        <v>298229</v>
      </c>
      <c r="D63" s="16">
        <f t="shared" si="7"/>
        <v>302469</v>
      </c>
      <c r="E63" s="16">
        <f t="shared" si="8"/>
        <v>308591</v>
      </c>
      <c r="F63" s="23">
        <f t="shared" si="9"/>
        <v>312828</v>
      </c>
    </row>
    <row r="64" spans="1:41">
      <c r="A64" s="35">
        <f t="shared" si="10"/>
        <v>24</v>
      </c>
      <c r="B64" s="16">
        <f t="shared" si="5"/>
        <v>296828</v>
      </c>
      <c r="C64" s="16">
        <f t="shared" si="6"/>
        <v>302776</v>
      </c>
      <c r="D64" s="16">
        <f t="shared" si="7"/>
        <v>306895</v>
      </c>
      <c r="E64" s="16">
        <f t="shared" si="8"/>
        <v>312844</v>
      </c>
      <c r="F64" s="23">
        <f t="shared" si="9"/>
        <v>316963</v>
      </c>
    </row>
    <row r="65" spans="1:6">
      <c r="A65" s="35">
        <f t="shared" si="10"/>
        <v>25</v>
      </c>
      <c r="B65" s="16">
        <f t="shared" si="5"/>
        <v>301652</v>
      </c>
      <c r="C65" s="16">
        <f t="shared" si="6"/>
        <v>307415</v>
      </c>
      <c r="D65" s="16">
        <f t="shared" si="7"/>
        <v>311406</v>
      </c>
      <c r="E65" s="16">
        <f t="shared" si="8"/>
        <v>317169</v>
      </c>
      <c r="F65" s="23">
        <f t="shared" si="9"/>
        <v>321158</v>
      </c>
    </row>
    <row r="66" spans="1:6">
      <c r="A66" s="35">
        <f t="shared" si="10"/>
        <v>26</v>
      </c>
      <c r="B66" s="16">
        <f t="shared" si="5"/>
        <v>306588</v>
      </c>
      <c r="C66" s="16">
        <f t="shared" si="6"/>
        <v>312151</v>
      </c>
      <c r="D66" s="16">
        <f t="shared" si="7"/>
        <v>316003</v>
      </c>
      <c r="E66" s="16">
        <f t="shared" si="8"/>
        <v>321567</v>
      </c>
      <c r="F66" s="23">
        <f t="shared" si="9"/>
        <v>325418</v>
      </c>
    </row>
    <row r="67" spans="1:6">
      <c r="A67" s="35">
        <f t="shared" si="10"/>
        <v>27</v>
      </c>
      <c r="B67" s="16">
        <f t="shared" si="5"/>
        <v>311631</v>
      </c>
      <c r="C67" s="16">
        <f t="shared" si="6"/>
        <v>316980</v>
      </c>
      <c r="D67" s="16">
        <f t="shared" si="7"/>
        <v>320686</v>
      </c>
      <c r="E67" s="16">
        <f t="shared" si="8"/>
        <v>326036</v>
      </c>
      <c r="F67" s="23">
        <f t="shared" si="9"/>
        <v>329741</v>
      </c>
    </row>
    <row r="68" spans="1:6">
      <c r="A68" s="35">
        <f t="shared" si="10"/>
        <v>28</v>
      </c>
      <c r="B68" s="16">
        <f t="shared" si="5"/>
        <v>316787</v>
      </c>
      <c r="C68" s="16">
        <f t="shared" si="6"/>
        <v>321910</v>
      </c>
      <c r="D68" s="16">
        <f t="shared" si="7"/>
        <v>325457</v>
      </c>
      <c r="E68" s="16">
        <f t="shared" si="8"/>
        <v>330580</v>
      </c>
      <c r="F68" s="23">
        <f t="shared" si="9"/>
        <v>334128</v>
      </c>
    </row>
    <row r="69" spans="1:6">
      <c r="A69" s="35">
        <f t="shared" si="10"/>
        <v>29</v>
      </c>
      <c r="B69" s="16">
        <f t="shared" si="5"/>
        <v>322059</v>
      </c>
      <c r="C69" s="16">
        <f t="shared" si="6"/>
        <v>326939</v>
      </c>
      <c r="D69" s="16">
        <f t="shared" si="7"/>
        <v>330319</v>
      </c>
      <c r="E69" s="16">
        <f t="shared" si="8"/>
        <v>335200</v>
      </c>
      <c r="F69" s="23">
        <f t="shared" si="9"/>
        <v>338579</v>
      </c>
    </row>
    <row r="70" spans="1:6">
      <c r="A70" s="35">
        <f t="shared" si="10"/>
        <v>30</v>
      </c>
      <c r="B70" s="16">
        <f t="shared" si="5"/>
        <v>327451</v>
      </c>
      <c r="C70" s="16">
        <f t="shared" si="6"/>
        <v>332073</v>
      </c>
      <c r="D70" s="16">
        <f t="shared" si="7"/>
        <v>335273</v>
      </c>
      <c r="E70" s="16">
        <f t="shared" si="8"/>
        <v>339893</v>
      </c>
      <c r="F70" s="23">
        <f t="shared" si="9"/>
        <v>343093</v>
      </c>
    </row>
    <row r="71" spans="1:6">
      <c r="A71" s="35">
        <f t="shared" si="10"/>
        <v>31</v>
      </c>
      <c r="B71" s="16">
        <f t="shared" si="5"/>
        <v>332958</v>
      </c>
      <c r="C71" s="16">
        <f t="shared" si="6"/>
        <v>337305</v>
      </c>
      <c r="D71" s="16">
        <f t="shared" si="7"/>
        <v>340316</v>
      </c>
      <c r="E71" s="16">
        <f t="shared" si="8"/>
        <v>344663</v>
      </c>
      <c r="F71" s="23">
        <f t="shared" si="9"/>
        <v>347673</v>
      </c>
    </row>
    <row r="72" spans="1:6">
      <c r="A72" s="35">
        <f t="shared" si="10"/>
        <v>32</v>
      </c>
      <c r="B72" s="16">
        <f t="shared" si="5"/>
        <v>338593</v>
      </c>
      <c r="C72" s="16">
        <f t="shared" si="6"/>
        <v>342647</v>
      </c>
      <c r="D72" s="16">
        <f t="shared" si="7"/>
        <v>345454</v>
      </c>
      <c r="E72" s="16">
        <f t="shared" si="8"/>
        <v>349510</v>
      </c>
      <c r="F72" s="23">
        <f t="shared" si="9"/>
        <v>352316</v>
      </c>
    </row>
    <row r="73" spans="1:6">
      <c r="A73" s="35">
        <f t="shared" si="10"/>
        <v>33</v>
      </c>
      <c r="B73" s="16">
        <f t="shared" si="5"/>
        <v>344348</v>
      </c>
      <c r="C73" s="16">
        <f t="shared" si="6"/>
        <v>348091</v>
      </c>
      <c r="D73" s="16">
        <f t="shared" si="7"/>
        <v>350685</v>
      </c>
      <c r="E73" s="16">
        <f t="shared" si="8"/>
        <v>354429</v>
      </c>
      <c r="F73" s="23">
        <f t="shared" si="9"/>
        <v>357022</v>
      </c>
    </row>
    <row r="74" spans="1:6">
      <c r="A74" s="35">
        <f t="shared" si="10"/>
        <v>34</v>
      </c>
      <c r="B74" s="16">
        <f t="shared" si="5"/>
        <v>350234</v>
      </c>
      <c r="C74" s="16">
        <f t="shared" si="6"/>
        <v>353649</v>
      </c>
      <c r="D74" s="16">
        <f t="shared" si="7"/>
        <v>356014</v>
      </c>
      <c r="E74" s="16">
        <f t="shared" si="8"/>
        <v>359427</v>
      </c>
      <c r="F74" s="23">
        <f t="shared" si="9"/>
        <v>361791</v>
      </c>
    </row>
    <row r="75" spans="1:6">
      <c r="A75" s="35">
        <f t="shared" si="10"/>
        <v>35</v>
      </c>
      <c r="B75" s="16">
        <f t="shared" si="5"/>
        <v>356250</v>
      </c>
      <c r="C75" s="16">
        <f t="shared" si="6"/>
        <v>359318</v>
      </c>
      <c r="D75" s="16">
        <f t="shared" si="7"/>
        <v>361439</v>
      </c>
      <c r="E75" s="16">
        <f t="shared" si="8"/>
        <v>364507</v>
      </c>
      <c r="F75" s="23">
        <f t="shared" si="9"/>
        <v>366629</v>
      </c>
    </row>
    <row r="76" spans="1:6">
      <c r="A76" s="35">
        <f t="shared" si="10"/>
        <v>36</v>
      </c>
      <c r="B76" s="16">
        <f t="shared" si="5"/>
        <v>362398</v>
      </c>
      <c r="C76" s="16">
        <f t="shared" si="6"/>
        <v>365094</v>
      </c>
      <c r="D76" s="16">
        <f t="shared" si="7"/>
        <v>366962</v>
      </c>
      <c r="E76" s="16">
        <f t="shared" si="8"/>
        <v>369660</v>
      </c>
      <c r="F76" s="23">
        <f t="shared" si="9"/>
        <v>371526</v>
      </c>
    </row>
    <row r="77" spans="1:6">
      <c r="A77" s="35">
        <f t="shared" si="10"/>
        <v>37</v>
      </c>
      <c r="B77" s="16">
        <f t="shared" si="5"/>
        <v>368681</v>
      </c>
      <c r="C77" s="16">
        <f t="shared" si="6"/>
        <v>370988</v>
      </c>
      <c r="D77" s="16">
        <f t="shared" si="7"/>
        <v>372584</v>
      </c>
      <c r="E77" s="16">
        <f t="shared" si="8"/>
        <v>374890</v>
      </c>
      <c r="F77" s="23">
        <f t="shared" si="9"/>
        <v>376488</v>
      </c>
    </row>
    <row r="78" spans="1:6">
      <c r="A78" s="35">
        <f t="shared" si="10"/>
        <v>38</v>
      </c>
      <c r="B78" s="16">
        <f t="shared" si="5"/>
        <v>375317</v>
      </c>
      <c r="C78" s="16">
        <f t="shared" si="6"/>
        <v>377247</v>
      </c>
      <c r="D78" s="16">
        <f t="shared" si="7"/>
        <v>378583</v>
      </c>
      <c r="E78" s="16">
        <f t="shared" si="8"/>
        <v>380513</v>
      </c>
      <c r="F78" s="23">
        <f t="shared" si="9"/>
        <v>381852</v>
      </c>
    </row>
    <row r="79" spans="1:6">
      <c r="A79" s="35">
        <f t="shared" si="10"/>
        <v>39</v>
      </c>
      <c r="B79" s="16">
        <f t="shared" si="5"/>
        <v>382018</v>
      </c>
      <c r="C79" s="16">
        <f t="shared" si="6"/>
        <v>383505</v>
      </c>
      <c r="D79" s="16">
        <f t="shared" si="7"/>
        <v>384535</v>
      </c>
      <c r="E79" s="16">
        <f t="shared" si="8"/>
        <v>386020</v>
      </c>
      <c r="F79" s="23">
        <f t="shared" si="9"/>
        <v>387050</v>
      </c>
    </row>
    <row r="80" spans="1:6">
      <c r="A80" s="35">
        <f t="shared" si="10"/>
        <v>40</v>
      </c>
      <c r="B80" s="16">
        <f t="shared" si="5"/>
        <v>388865</v>
      </c>
      <c r="C80" s="16">
        <f t="shared" si="6"/>
        <v>389882</v>
      </c>
      <c r="D80" s="16">
        <f t="shared" si="7"/>
        <v>390586</v>
      </c>
      <c r="E80" s="16">
        <f t="shared" si="8"/>
        <v>391602</v>
      </c>
      <c r="F80" s="23">
        <f t="shared" si="9"/>
        <v>392306</v>
      </c>
    </row>
    <row r="81" spans="1:6">
      <c r="A81" s="35">
        <f t="shared" si="10"/>
        <v>41</v>
      </c>
      <c r="B81" s="16">
        <f t="shared" si="5"/>
        <v>395862</v>
      </c>
      <c r="C81" s="16">
        <f t="shared" si="6"/>
        <v>396383</v>
      </c>
      <c r="D81" s="16">
        <f t="shared" si="7"/>
        <v>396745</v>
      </c>
      <c r="E81" s="16">
        <f t="shared" si="8"/>
        <v>397266</v>
      </c>
      <c r="F81" s="23">
        <f t="shared" si="9"/>
        <v>397626</v>
      </c>
    </row>
    <row r="82" spans="1:6">
      <c r="A82" s="35">
        <f t="shared" si="10"/>
        <v>42</v>
      </c>
      <c r="B82" s="16">
        <f t="shared" ref="B82:B89" si="11">ROUND(AB47*$E$17%,0)</f>
        <v>403011</v>
      </c>
      <c r="C82" s="12"/>
      <c r="D82" s="12"/>
      <c r="E82" s="12"/>
      <c r="F82" s="13"/>
    </row>
    <row r="83" spans="1:6">
      <c r="A83" s="35">
        <f t="shared" si="10"/>
        <v>43</v>
      </c>
      <c r="B83" s="16">
        <f t="shared" si="11"/>
        <v>411958</v>
      </c>
      <c r="C83" s="12"/>
      <c r="D83" s="12"/>
      <c r="E83" s="12"/>
      <c r="F83" s="13"/>
    </row>
    <row r="84" spans="1:6">
      <c r="A84" s="35">
        <f t="shared" si="10"/>
        <v>44</v>
      </c>
      <c r="B84" s="16">
        <f t="shared" si="11"/>
        <v>421149</v>
      </c>
      <c r="C84" s="12"/>
      <c r="D84" s="12"/>
      <c r="E84" s="12"/>
      <c r="F84" s="13"/>
    </row>
    <row r="85" spans="1:6">
      <c r="A85" s="35">
        <f t="shared" si="10"/>
        <v>45</v>
      </c>
      <c r="B85" s="16">
        <f t="shared" si="11"/>
        <v>430595</v>
      </c>
      <c r="C85" s="12"/>
      <c r="D85" s="12"/>
      <c r="E85" s="12"/>
      <c r="F85" s="13"/>
    </row>
    <row r="86" spans="1:6">
      <c r="A86" s="35">
        <f t="shared" si="10"/>
        <v>46</v>
      </c>
      <c r="B86" s="16">
        <f t="shared" si="11"/>
        <v>440302</v>
      </c>
      <c r="C86" s="12"/>
      <c r="D86" s="12"/>
      <c r="E86" s="12"/>
      <c r="F86" s="13"/>
    </row>
    <row r="87" spans="1:6">
      <c r="A87" s="35">
        <f t="shared" si="10"/>
        <v>47</v>
      </c>
      <c r="B87" s="16">
        <f t="shared" si="11"/>
        <v>460521</v>
      </c>
      <c r="C87" s="12"/>
      <c r="D87" s="12"/>
      <c r="E87" s="12"/>
      <c r="F87" s="13"/>
    </row>
    <row r="88" spans="1:6">
      <c r="A88" s="36">
        <f t="shared" si="10"/>
        <v>48</v>
      </c>
      <c r="B88" s="16">
        <f t="shared" si="11"/>
        <v>491451</v>
      </c>
      <c r="C88" s="12"/>
      <c r="D88" s="12"/>
      <c r="E88" s="12"/>
      <c r="F88" s="13"/>
    </row>
    <row r="89" spans="1:6" ht="14" thickBot="1">
      <c r="A89" s="37">
        <f t="shared" si="10"/>
        <v>49</v>
      </c>
      <c r="B89" s="24">
        <f t="shared" si="11"/>
        <v>525723</v>
      </c>
      <c r="C89" s="7"/>
      <c r="D89" s="7"/>
      <c r="E89" s="7"/>
      <c r="F89" s="8"/>
    </row>
    <row r="90" spans="1:6" ht="14" thickTop="1"/>
    <row r="91" spans="1:6">
      <c r="A91" t="s">
        <v>9</v>
      </c>
      <c r="C91" s="156">
        <f>+E$17</f>
        <v>111.4336</v>
      </c>
    </row>
    <row r="94" spans="1:6" ht="14" thickBot="1">
      <c r="B94" s="11"/>
    </row>
    <row r="95" spans="1:6" ht="14" thickTop="1">
      <c r="A95" s="282" t="s">
        <v>183</v>
      </c>
      <c r="C95" s="212"/>
      <c r="D95" s="219"/>
      <c r="E95" s="219"/>
      <c r="F95" s="220" t="str">
        <f>+F45</f>
        <v>1. okt. 2021</v>
      </c>
    </row>
    <row r="96" spans="1:6">
      <c r="A96" s="14"/>
      <c r="B96" s="18"/>
      <c r="C96" s="19"/>
      <c r="D96" s="20" t="s">
        <v>0</v>
      </c>
      <c r="E96" s="19"/>
      <c r="F96" s="25"/>
    </row>
    <row r="97" spans="1:6" ht="14" thickBot="1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>
      <c r="A98" s="35">
        <v>8</v>
      </c>
      <c r="B98" s="16">
        <f t="shared" ref="B98:F107" si="12">+B48/12</f>
        <v>19166.166666666668</v>
      </c>
      <c r="C98" s="16">
        <f t="shared" si="12"/>
        <v>19545.666666666668</v>
      </c>
      <c r="D98" s="16">
        <f t="shared" si="12"/>
        <v>19808.333333333332</v>
      </c>
      <c r="E98" s="16">
        <f t="shared" si="12"/>
        <v>20187.75</v>
      </c>
      <c r="F98" s="23">
        <f t="shared" si="12"/>
        <v>20450.5</v>
      </c>
    </row>
    <row r="99" spans="1:6">
      <c r="A99" s="35">
        <f t="shared" ref="A99:A139" si="13">+A98+1</f>
        <v>9</v>
      </c>
      <c r="B99" s="16">
        <f t="shared" si="12"/>
        <v>19485</v>
      </c>
      <c r="C99" s="16">
        <f t="shared" si="12"/>
        <v>19873.75</v>
      </c>
      <c r="D99" s="16">
        <f t="shared" si="12"/>
        <v>20143.083333333332</v>
      </c>
      <c r="E99" s="16">
        <f t="shared" si="12"/>
        <v>20531.833333333332</v>
      </c>
      <c r="F99" s="23">
        <f t="shared" si="12"/>
        <v>20801.083333333332</v>
      </c>
    </row>
    <row r="100" spans="1:6">
      <c r="A100" s="35">
        <f t="shared" si="13"/>
        <v>10</v>
      </c>
      <c r="B100" s="16">
        <f t="shared" si="12"/>
        <v>19812.25</v>
      </c>
      <c r="C100" s="16">
        <f t="shared" si="12"/>
        <v>20210.916666666668</v>
      </c>
      <c r="D100" s="16">
        <f t="shared" si="12"/>
        <v>20486.75</v>
      </c>
      <c r="E100" s="16">
        <f t="shared" si="12"/>
        <v>20885.333333333332</v>
      </c>
      <c r="F100" s="23">
        <f t="shared" si="12"/>
        <v>21161.416666666668</v>
      </c>
    </row>
    <row r="101" spans="1:6">
      <c r="A101" s="35">
        <f t="shared" si="13"/>
        <v>11</v>
      </c>
      <c r="B101" s="16">
        <f t="shared" si="12"/>
        <v>20070.5</v>
      </c>
      <c r="C101" s="16">
        <f t="shared" si="12"/>
        <v>20479</v>
      </c>
      <c r="D101" s="16">
        <f t="shared" si="12"/>
        <v>20761.833333333332</v>
      </c>
      <c r="E101" s="16">
        <f t="shared" si="12"/>
        <v>21170.333333333332</v>
      </c>
      <c r="F101" s="23">
        <f t="shared" si="12"/>
        <v>21453.083333333332</v>
      </c>
    </row>
    <row r="102" spans="1:6">
      <c r="A102" s="35">
        <f t="shared" si="13"/>
        <v>12</v>
      </c>
      <c r="B102" s="16">
        <f t="shared" si="12"/>
        <v>20416</v>
      </c>
      <c r="C102" s="16">
        <f t="shared" si="12"/>
        <v>20834.833333333332</v>
      </c>
      <c r="D102" s="16">
        <f t="shared" si="12"/>
        <v>21124.916666666668</v>
      </c>
      <c r="E102" s="16">
        <f t="shared" si="12"/>
        <v>21543.583333333332</v>
      </c>
      <c r="F102" s="23">
        <f t="shared" si="12"/>
        <v>21833.5</v>
      </c>
    </row>
    <row r="103" spans="1:6">
      <c r="A103" s="35">
        <f t="shared" si="13"/>
        <v>13</v>
      </c>
      <c r="B103" s="16">
        <f t="shared" si="12"/>
        <v>20771.333333333332</v>
      </c>
      <c r="C103" s="16">
        <f t="shared" si="12"/>
        <v>21200.583333333332</v>
      </c>
      <c r="D103" s="16">
        <f t="shared" si="12"/>
        <v>21497.75</v>
      </c>
      <c r="E103" s="16">
        <f t="shared" si="12"/>
        <v>21927.25</v>
      </c>
      <c r="F103" s="23">
        <f t="shared" si="12"/>
        <v>22224.333333333332</v>
      </c>
    </row>
    <row r="104" spans="1:6">
      <c r="A104" s="35">
        <f t="shared" si="13"/>
        <v>14</v>
      </c>
      <c r="B104" s="16">
        <f t="shared" si="12"/>
        <v>21136.25</v>
      </c>
      <c r="C104" s="16">
        <f t="shared" si="12"/>
        <v>21576.416666666668</v>
      </c>
      <c r="D104" s="16">
        <f t="shared" si="12"/>
        <v>21881.083333333332</v>
      </c>
      <c r="E104" s="16">
        <f t="shared" si="12"/>
        <v>22321.166666666668</v>
      </c>
      <c r="F104" s="23">
        <f t="shared" si="12"/>
        <v>22625.833333333332</v>
      </c>
    </row>
    <row r="105" spans="1:6">
      <c r="A105" s="35">
        <f t="shared" si="13"/>
        <v>15</v>
      </c>
      <c r="B105" s="16">
        <f t="shared" si="12"/>
        <v>21511.25</v>
      </c>
      <c r="C105" s="16">
        <f t="shared" si="12"/>
        <v>21962.333333333332</v>
      </c>
      <c r="D105" s="16">
        <f t="shared" si="12"/>
        <v>22274.666666666668</v>
      </c>
      <c r="E105" s="16">
        <f t="shared" si="12"/>
        <v>22725.916666666668</v>
      </c>
      <c r="F105" s="23">
        <f t="shared" si="12"/>
        <v>23038.333333333332</v>
      </c>
    </row>
    <row r="106" spans="1:6">
      <c r="A106" s="35">
        <f t="shared" si="13"/>
        <v>16</v>
      </c>
      <c r="B106" s="16">
        <f t="shared" si="12"/>
        <v>21798.583333333332</v>
      </c>
      <c r="C106" s="16">
        <f t="shared" si="12"/>
        <v>22261.166666666668</v>
      </c>
      <c r="D106" s="16">
        <f t="shared" si="12"/>
        <v>22581.583333333332</v>
      </c>
      <c r="E106" s="16">
        <f t="shared" si="12"/>
        <v>23044.083333333332</v>
      </c>
      <c r="F106" s="23">
        <f t="shared" si="12"/>
        <v>23364.5</v>
      </c>
    </row>
    <row r="107" spans="1:6">
      <c r="A107" s="35">
        <f t="shared" si="13"/>
        <v>17</v>
      </c>
      <c r="B107" s="16">
        <f t="shared" si="12"/>
        <v>22194.333333333332</v>
      </c>
      <c r="C107" s="16">
        <f t="shared" si="12"/>
        <v>22668.75</v>
      </c>
      <c r="D107" s="16">
        <f t="shared" si="12"/>
        <v>22997.166666666668</v>
      </c>
      <c r="E107" s="16">
        <f t="shared" si="12"/>
        <v>23471.5</v>
      </c>
      <c r="F107" s="23">
        <f t="shared" si="12"/>
        <v>23799.833333333332</v>
      </c>
    </row>
    <row r="108" spans="1:6">
      <c r="A108" s="35">
        <f t="shared" si="13"/>
        <v>18</v>
      </c>
      <c r="B108" s="16">
        <f t="shared" ref="B108:F117" si="14">+B58/12</f>
        <v>22601.25</v>
      </c>
      <c r="C108" s="16">
        <f t="shared" si="14"/>
        <v>23087.75</v>
      </c>
      <c r="D108" s="16">
        <f t="shared" si="14"/>
        <v>23424.416666666668</v>
      </c>
      <c r="E108" s="16">
        <f t="shared" si="14"/>
        <v>23910.833333333332</v>
      </c>
      <c r="F108" s="23">
        <f t="shared" si="14"/>
        <v>24247.5</v>
      </c>
    </row>
    <row r="109" spans="1:6">
      <c r="A109" s="35">
        <f t="shared" si="13"/>
        <v>19</v>
      </c>
      <c r="B109" s="16">
        <f t="shared" si="14"/>
        <v>22904.916666666668</v>
      </c>
      <c r="C109" s="16">
        <f t="shared" si="14"/>
        <v>23403.75</v>
      </c>
      <c r="D109" s="16">
        <f t="shared" si="14"/>
        <v>23748.916666666668</v>
      </c>
      <c r="E109" s="16">
        <f t="shared" si="14"/>
        <v>24247.833333333332</v>
      </c>
      <c r="F109" s="23">
        <f t="shared" si="14"/>
        <v>24593.333333333332</v>
      </c>
    </row>
    <row r="110" spans="1:6">
      <c r="A110" s="35">
        <f t="shared" si="13"/>
        <v>20</v>
      </c>
      <c r="B110" s="16">
        <f t="shared" si="14"/>
        <v>23220.25</v>
      </c>
      <c r="C110" s="16">
        <f t="shared" si="14"/>
        <v>23731.666666666668</v>
      </c>
      <c r="D110" s="16">
        <f t="shared" si="14"/>
        <v>24085.833333333332</v>
      </c>
      <c r="E110" s="16">
        <f t="shared" si="14"/>
        <v>24597.333333333332</v>
      </c>
      <c r="F110" s="23">
        <f t="shared" si="14"/>
        <v>24951.25</v>
      </c>
    </row>
    <row r="111" spans="1:6">
      <c r="A111" s="35">
        <f t="shared" si="13"/>
        <v>21</v>
      </c>
      <c r="B111" s="16">
        <f t="shared" si="14"/>
        <v>23604.583333333332</v>
      </c>
      <c r="C111" s="16">
        <f t="shared" si="14"/>
        <v>24129.166666666668</v>
      </c>
      <c r="D111" s="16">
        <f t="shared" si="14"/>
        <v>24492.333333333332</v>
      </c>
      <c r="E111" s="16">
        <f t="shared" si="14"/>
        <v>25016.916666666668</v>
      </c>
      <c r="F111" s="23">
        <f t="shared" si="14"/>
        <v>25380.083333333332</v>
      </c>
    </row>
    <row r="112" spans="1:6">
      <c r="A112" s="35">
        <f t="shared" si="13"/>
        <v>22</v>
      </c>
      <c r="B112" s="16">
        <f t="shared" si="14"/>
        <v>23960.75</v>
      </c>
      <c r="C112" s="16">
        <f t="shared" si="14"/>
        <v>24485.333333333332</v>
      </c>
      <c r="D112" s="16">
        <f t="shared" si="14"/>
        <v>24848.5</v>
      </c>
      <c r="E112" s="16">
        <f t="shared" si="14"/>
        <v>25373.083333333332</v>
      </c>
      <c r="F112" s="23">
        <f t="shared" si="14"/>
        <v>25736.25</v>
      </c>
    </row>
    <row r="113" spans="1:6">
      <c r="A113" s="35">
        <f t="shared" si="13"/>
        <v>23</v>
      </c>
      <c r="B113" s="16">
        <f t="shared" si="14"/>
        <v>24342.416666666668</v>
      </c>
      <c r="C113" s="16">
        <f t="shared" si="14"/>
        <v>24852.416666666668</v>
      </c>
      <c r="D113" s="16">
        <f t="shared" si="14"/>
        <v>25205.75</v>
      </c>
      <c r="E113" s="16">
        <f t="shared" si="14"/>
        <v>25715.916666666668</v>
      </c>
      <c r="F113" s="23">
        <f t="shared" si="14"/>
        <v>26069</v>
      </c>
    </row>
    <row r="114" spans="1:6">
      <c r="A114" s="35">
        <f t="shared" si="13"/>
        <v>24</v>
      </c>
      <c r="B114" s="16">
        <f t="shared" si="14"/>
        <v>24735.666666666668</v>
      </c>
      <c r="C114" s="16">
        <f t="shared" si="14"/>
        <v>25231.333333333332</v>
      </c>
      <c r="D114" s="16">
        <f t="shared" si="14"/>
        <v>25574.583333333332</v>
      </c>
      <c r="E114" s="16">
        <f t="shared" si="14"/>
        <v>26070.333333333332</v>
      </c>
      <c r="F114" s="23">
        <f t="shared" si="14"/>
        <v>26413.583333333332</v>
      </c>
    </row>
    <row r="115" spans="1:6">
      <c r="A115" s="35">
        <f t="shared" si="13"/>
        <v>25</v>
      </c>
      <c r="B115" s="16">
        <f t="shared" si="14"/>
        <v>25137.666666666668</v>
      </c>
      <c r="C115" s="16">
        <f t="shared" si="14"/>
        <v>25617.916666666668</v>
      </c>
      <c r="D115" s="16">
        <f t="shared" si="14"/>
        <v>25950.5</v>
      </c>
      <c r="E115" s="16">
        <f t="shared" si="14"/>
        <v>26430.75</v>
      </c>
      <c r="F115" s="23">
        <f t="shared" si="14"/>
        <v>26763.166666666668</v>
      </c>
    </row>
    <row r="116" spans="1:6">
      <c r="A116" s="35">
        <f t="shared" si="13"/>
        <v>26</v>
      </c>
      <c r="B116" s="16">
        <f t="shared" si="14"/>
        <v>25549</v>
      </c>
      <c r="C116" s="16">
        <f t="shared" si="14"/>
        <v>26012.583333333332</v>
      </c>
      <c r="D116" s="16">
        <f t="shared" si="14"/>
        <v>26333.583333333332</v>
      </c>
      <c r="E116" s="16">
        <f t="shared" si="14"/>
        <v>26797.25</v>
      </c>
      <c r="F116" s="23">
        <f t="shared" si="14"/>
        <v>27118.166666666668</v>
      </c>
    </row>
    <row r="117" spans="1:6">
      <c r="A117" s="35">
        <f t="shared" si="13"/>
        <v>27</v>
      </c>
      <c r="B117" s="16">
        <f t="shared" si="14"/>
        <v>25969.25</v>
      </c>
      <c r="C117" s="16">
        <f t="shared" si="14"/>
        <v>26415</v>
      </c>
      <c r="D117" s="16">
        <f t="shared" si="14"/>
        <v>26723.833333333332</v>
      </c>
      <c r="E117" s="16">
        <f t="shared" si="14"/>
        <v>27169.666666666668</v>
      </c>
      <c r="F117" s="23">
        <f t="shared" si="14"/>
        <v>27478.416666666668</v>
      </c>
    </row>
    <row r="118" spans="1:6">
      <c r="A118" s="35">
        <f t="shared" si="13"/>
        <v>28</v>
      </c>
      <c r="B118" s="16">
        <f t="shared" ref="B118:F127" si="15">+B68/12</f>
        <v>26398.916666666668</v>
      </c>
      <c r="C118" s="16">
        <f t="shared" si="15"/>
        <v>26825.833333333332</v>
      </c>
      <c r="D118" s="16">
        <f t="shared" si="15"/>
        <v>27121.416666666668</v>
      </c>
      <c r="E118" s="16">
        <f t="shared" si="15"/>
        <v>27548.333333333332</v>
      </c>
      <c r="F118" s="23">
        <f t="shared" si="15"/>
        <v>27844</v>
      </c>
    </row>
    <row r="119" spans="1:6">
      <c r="A119" s="35">
        <f t="shared" si="13"/>
        <v>29</v>
      </c>
      <c r="B119" s="16">
        <f t="shared" si="15"/>
        <v>26838.25</v>
      </c>
      <c r="C119" s="16">
        <f t="shared" si="15"/>
        <v>27244.916666666668</v>
      </c>
      <c r="D119" s="16">
        <f t="shared" si="15"/>
        <v>27526.583333333332</v>
      </c>
      <c r="E119" s="16">
        <f t="shared" si="15"/>
        <v>27933.333333333332</v>
      </c>
      <c r="F119" s="23">
        <f t="shared" si="15"/>
        <v>28214.916666666668</v>
      </c>
    </row>
    <row r="120" spans="1:6">
      <c r="A120" s="35">
        <f t="shared" si="13"/>
        <v>30</v>
      </c>
      <c r="B120" s="16">
        <f t="shared" si="15"/>
        <v>27287.583333333332</v>
      </c>
      <c r="C120" s="16">
        <f t="shared" si="15"/>
        <v>27672.75</v>
      </c>
      <c r="D120" s="16">
        <f t="shared" si="15"/>
        <v>27939.416666666668</v>
      </c>
      <c r="E120" s="16">
        <f t="shared" si="15"/>
        <v>28324.416666666668</v>
      </c>
      <c r="F120" s="23">
        <f t="shared" si="15"/>
        <v>28591.083333333332</v>
      </c>
    </row>
    <row r="121" spans="1:6">
      <c r="A121" s="35">
        <f t="shared" si="13"/>
        <v>31</v>
      </c>
      <c r="B121" s="16">
        <f t="shared" si="15"/>
        <v>27746.5</v>
      </c>
      <c r="C121" s="16">
        <f t="shared" si="15"/>
        <v>28108.75</v>
      </c>
      <c r="D121" s="16">
        <f t="shared" si="15"/>
        <v>28359.666666666668</v>
      </c>
      <c r="E121" s="16">
        <f t="shared" si="15"/>
        <v>28721.916666666668</v>
      </c>
      <c r="F121" s="23">
        <f t="shared" si="15"/>
        <v>28972.75</v>
      </c>
    </row>
    <row r="122" spans="1:6">
      <c r="A122" s="35">
        <f t="shared" si="13"/>
        <v>32</v>
      </c>
      <c r="B122" s="16">
        <f t="shared" si="15"/>
        <v>28216.083333333332</v>
      </c>
      <c r="C122" s="16">
        <f t="shared" si="15"/>
        <v>28553.916666666668</v>
      </c>
      <c r="D122" s="16">
        <f t="shared" si="15"/>
        <v>28787.833333333332</v>
      </c>
      <c r="E122" s="16">
        <f t="shared" si="15"/>
        <v>29125.833333333332</v>
      </c>
      <c r="F122" s="23">
        <f t="shared" si="15"/>
        <v>29359.666666666668</v>
      </c>
    </row>
    <row r="123" spans="1:6">
      <c r="A123" s="35">
        <f t="shared" si="13"/>
        <v>33</v>
      </c>
      <c r="B123" s="16">
        <f t="shared" si="15"/>
        <v>28695.666666666668</v>
      </c>
      <c r="C123" s="16">
        <f t="shared" si="15"/>
        <v>29007.583333333332</v>
      </c>
      <c r="D123" s="16">
        <f t="shared" si="15"/>
        <v>29223.75</v>
      </c>
      <c r="E123" s="16">
        <f t="shared" si="15"/>
        <v>29535.75</v>
      </c>
      <c r="F123" s="23">
        <f t="shared" si="15"/>
        <v>29751.833333333332</v>
      </c>
    </row>
    <row r="124" spans="1:6">
      <c r="A124" s="35">
        <f t="shared" si="13"/>
        <v>34</v>
      </c>
      <c r="B124" s="16">
        <f t="shared" si="15"/>
        <v>29186.166666666668</v>
      </c>
      <c r="C124" s="16">
        <f t="shared" si="15"/>
        <v>29470.75</v>
      </c>
      <c r="D124" s="16">
        <f t="shared" si="15"/>
        <v>29667.833333333332</v>
      </c>
      <c r="E124" s="16">
        <f t="shared" si="15"/>
        <v>29952.25</v>
      </c>
      <c r="F124" s="23">
        <f t="shared" si="15"/>
        <v>30149.25</v>
      </c>
    </row>
    <row r="125" spans="1:6">
      <c r="A125" s="35">
        <f t="shared" si="13"/>
        <v>35</v>
      </c>
      <c r="B125" s="16">
        <f t="shared" si="15"/>
        <v>29687.5</v>
      </c>
      <c r="C125" s="16">
        <f t="shared" si="15"/>
        <v>29943.166666666668</v>
      </c>
      <c r="D125" s="16">
        <f t="shared" si="15"/>
        <v>30119.916666666668</v>
      </c>
      <c r="E125" s="16">
        <f t="shared" si="15"/>
        <v>30375.583333333332</v>
      </c>
      <c r="F125" s="23">
        <f t="shared" si="15"/>
        <v>30552.416666666668</v>
      </c>
    </row>
    <row r="126" spans="1:6">
      <c r="A126" s="35">
        <f t="shared" si="13"/>
        <v>36</v>
      </c>
      <c r="B126" s="16">
        <f t="shared" si="15"/>
        <v>30199.833333333332</v>
      </c>
      <c r="C126" s="16">
        <f t="shared" si="15"/>
        <v>30424.5</v>
      </c>
      <c r="D126" s="16">
        <f t="shared" si="15"/>
        <v>30580.166666666668</v>
      </c>
      <c r="E126" s="16">
        <f t="shared" si="15"/>
        <v>30805</v>
      </c>
      <c r="F126" s="23">
        <f t="shared" si="15"/>
        <v>30960.5</v>
      </c>
    </row>
    <row r="127" spans="1:6">
      <c r="A127" s="35">
        <f t="shared" si="13"/>
        <v>37</v>
      </c>
      <c r="B127" s="16">
        <f t="shared" si="15"/>
        <v>30723.416666666668</v>
      </c>
      <c r="C127" s="16">
        <f t="shared" si="15"/>
        <v>30915.666666666668</v>
      </c>
      <c r="D127" s="16">
        <f t="shared" si="15"/>
        <v>31048.666666666668</v>
      </c>
      <c r="E127" s="16">
        <f t="shared" si="15"/>
        <v>31240.833333333332</v>
      </c>
      <c r="F127" s="23">
        <f t="shared" si="15"/>
        <v>31374</v>
      </c>
    </row>
    <row r="128" spans="1:6">
      <c r="A128" s="35">
        <f t="shared" si="13"/>
        <v>38</v>
      </c>
      <c r="B128" s="16">
        <f t="shared" ref="B128:F131" si="16">+B78/12</f>
        <v>31276.416666666668</v>
      </c>
      <c r="C128" s="16">
        <f t="shared" si="16"/>
        <v>31437.25</v>
      </c>
      <c r="D128" s="16">
        <f t="shared" si="16"/>
        <v>31548.583333333332</v>
      </c>
      <c r="E128" s="16">
        <f t="shared" si="16"/>
        <v>31709.416666666668</v>
      </c>
      <c r="F128" s="23">
        <f t="shared" si="16"/>
        <v>31821</v>
      </c>
    </row>
    <row r="129" spans="1:6">
      <c r="A129" s="35">
        <f t="shared" si="13"/>
        <v>39</v>
      </c>
      <c r="B129" s="16">
        <f t="shared" si="16"/>
        <v>31834.833333333332</v>
      </c>
      <c r="C129" s="16">
        <f t="shared" si="16"/>
        <v>31958.75</v>
      </c>
      <c r="D129" s="16">
        <f t="shared" si="16"/>
        <v>32044.583333333332</v>
      </c>
      <c r="E129" s="16">
        <f t="shared" si="16"/>
        <v>32168.333333333332</v>
      </c>
      <c r="F129" s="23">
        <f t="shared" si="16"/>
        <v>32254.166666666668</v>
      </c>
    </row>
    <row r="130" spans="1:6">
      <c r="A130" s="35">
        <f t="shared" si="13"/>
        <v>40</v>
      </c>
      <c r="B130" s="16">
        <f t="shared" si="16"/>
        <v>32405.416666666668</v>
      </c>
      <c r="C130" s="16">
        <f t="shared" si="16"/>
        <v>32490.166666666668</v>
      </c>
      <c r="D130" s="16">
        <f t="shared" si="16"/>
        <v>32548.833333333332</v>
      </c>
      <c r="E130" s="16">
        <f t="shared" si="16"/>
        <v>32633.5</v>
      </c>
      <c r="F130" s="23">
        <f t="shared" si="16"/>
        <v>32692.166666666668</v>
      </c>
    </row>
    <row r="131" spans="1:6">
      <c r="A131" s="35">
        <f t="shared" si="13"/>
        <v>41</v>
      </c>
      <c r="B131" s="16">
        <f t="shared" si="16"/>
        <v>32988.5</v>
      </c>
      <c r="C131" s="16">
        <f t="shared" si="16"/>
        <v>33031.916666666664</v>
      </c>
      <c r="D131" s="16">
        <f t="shared" si="16"/>
        <v>33062.083333333336</v>
      </c>
      <c r="E131" s="16">
        <f t="shared" si="16"/>
        <v>33105.5</v>
      </c>
      <c r="F131" s="23">
        <f t="shared" si="16"/>
        <v>33135.5</v>
      </c>
    </row>
    <row r="132" spans="1:6">
      <c r="A132" s="35">
        <f t="shared" si="13"/>
        <v>42</v>
      </c>
      <c r="B132" s="16">
        <f t="shared" ref="B132:B139" si="17">+B82/12</f>
        <v>33584.25</v>
      </c>
      <c r="C132" s="12"/>
      <c r="D132" s="12"/>
      <c r="E132" s="12"/>
      <c r="F132" s="13"/>
    </row>
    <row r="133" spans="1:6">
      <c r="A133" s="35">
        <f t="shared" si="13"/>
        <v>43</v>
      </c>
      <c r="B133" s="16">
        <f t="shared" si="17"/>
        <v>34329.833333333336</v>
      </c>
      <c r="C133" s="12"/>
      <c r="D133" s="12"/>
      <c r="E133" s="12"/>
      <c r="F133" s="13"/>
    </row>
    <row r="134" spans="1:6">
      <c r="A134" s="35">
        <f t="shared" si="13"/>
        <v>44</v>
      </c>
      <c r="B134" s="16">
        <f t="shared" si="17"/>
        <v>35095.75</v>
      </c>
      <c r="C134" s="12"/>
      <c r="D134" s="12"/>
      <c r="E134" s="12"/>
      <c r="F134" s="13"/>
    </row>
    <row r="135" spans="1:6">
      <c r="A135" s="35">
        <f>+A134+1</f>
        <v>45</v>
      </c>
      <c r="B135" s="16">
        <f t="shared" si="17"/>
        <v>35882.916666666664</v>
      </c>
      <c r="C135" s="12"/>
      <c r="D135" s="12"/>
      <c r="E135" s="12"/>
      <c r="F135" s="13"/>
    </row>
    <row r="136" spans="1:6">
      <c r="A136" s="35">
        <f t="shared" si="13"/>
        <v>46</v>
      </c>
      <c r="B136" s="16">
        <f t="shared" si="17"/>
        <v>36691.833333333336</v>
      </c>
      <c r="C136" s="12"/>
      <c r="D136" s="12"/>
      <c r="E136" s="12"/>
      <c r="F136" s="13"/>
    </row>
    <row r="137" spans="1:6">
      <c r="A137" s="35">
        <f t="shared" si="13"/>
        <v>47</v>
      </c>
      <c r="B137" s="16">
        <f t="shared" si="17"/>
        <v>38376.75</v>
      </c>
      <c r="C137" s="12"/>
      <c r="D137" s="12"/>
      <c r="E137" s="12"/>
      <c r="F137" s="13"/>
    </row>
    <row r="138" spans="1:6">
      <c r="A138" s="36">
        <f t="shared" si="13"/>
        <v>48</v>
      </c>
      <c r="B138" s="34">
        <f t="shared" si="17"/>
        <v>40954.25</v>
      </c>
      <c r="C138" s="12"/>
      <c r="D138" s="12"/>
      <c r="E138" s="12"/>
      <c r="F138" s="13"/>
    </row>
    <row r="139" spans="1:6" ht="14" thickBot="1">
      <c r="A139" s="37">
        <f t="shared" si="13"/>
        <v>49</v>
      </c>
      <c r="B139" s="24">
        <f t="shared" si="17"/>
        <v>43810.25</v>
      </c>
      <c r="C139" s="7"/>
      <c r="D139" s="7"/>
      <c r="E139" s="7"/>
      <c r="F139" s="8"/>
    </row>
    <row r="140" spans="1:6" ht="14" thickTop="1"/>
    <row r="141" spans="1:6">
      <c r="A141" t="s">
        <v>9</v>
      </c>
      <c r="C141" s="156">
        <f>+E$17</f>
        <v>111.4336</v>
      </c>
    </row>
    <row r="144" spans="1:6" ht="14" thickBot="1"/>
    <row r="145" spans="1:6" ht="14" thickTop="1">
      <c r="A145" s="17"/>
      <c r="B145" s="218" t="s">
        <v>10</v>
      </c>
      <c r="C145" s="212"/>
      <c r="D145" s="219"/>
      <c r="E145" s="219"/>
      <c r="F145" s="220" t="str">
        <f>+F45</f>
        <v>1. okt. 2021</v>
      </c>
    </row>
    <row r="146" spans="1:6">
      <c r="A146" s="14"/>
      <c r="B146" s="18"/>
      <c r="C146" s="19"/>
      <c r="D146" s="20" t="s">
        <v>0</v>
      </c>
      <c r="E146" s="19"/>
      <c r="F146" s="25"/>
    </row>
    <row r="147" spans="1:6" ht="14" thickBot="1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>
      <c r="A148" s="35">
        <v>8</v>
      </c>
      <c r="B148" s="16">
        <f t="shared" ref="B148:F157" si="18">+B48/1924</f>
        <v>119.53950103950103</v>
      </c>
      <c r="C148" s="16">
        <f t="shared" si="18"/>
        <v>121.9064449064449</v>
      </c>
      <c r="D148" s="16">
        <f t="shared" si="18"/>
        <v>123.54469854469855</v>
      </c>
      <c r="E148" s="16">
        <f t="shared" si="18"/>
        <v>125.91112266112266</v>
      </c>
      <c r="F148" s="23">
        <f t="shared" si="18"/>
        <v>127.54989604989605</v>
      </c>
    </row>
    <row r="149" spans="1:6">
      <c r="A149" s="35">
        <f t="shared" ref="A149:A189" si="19">+A148+1</f>
        <v>9</v>
      </c>
      <c r="B149" s="16">
        <f t="shared" si="18"/>
        <v>121.52806652806653</v>
      </c>
      <c r="C149" s="16">
        <f t="shared" si="18"/>
        <v>123.95270270270271</v>
      </c>
      <c r="D149" s="16">
        <f t="shared" si="18"/>
        <v>125.63253638253639</v>
      </c>
      <c r="E149" s="16">
        <f t="shared" si="18"/>
        <v>128.05717255717255</v>
      </c>
      <c r="F149" s="23">
        <f t="shared" si="18"/>
        <v>129.73648648648648</v>
      </c>
    </row>
    <row r="150" spans="1:6">
      <c r="A150" s="35">
        <f t="shared" si="19"/>
        <v>10</v>
      </c>
      <c r="B150" s="16">
        <f t="shared" si="18"/>
        <v>123.56912681912682</v>
      </c>
      <c r="C150" s="16">
        <f t="shared" si="18"/>
        <v>126.05561330561331</v>
      </c>
      <c r="D150" s="16">
        <f t="shared" si="18"/>
        <v>127.77598752598753</v>
      </c>
      <c r="E150" s="16">
        <f t="shared" si="18"/>
        <v>130.26195426195426</v>
      </c>
      <c r="F150" s="23">
        <f t="shared" si="18"/>
        <v>131.98388773388774</v>
      </c>
    </row>
    <row r="151" spans="1:6">
      <c r="A151" s="35">
        <f t="shared" si="19"/>
        <v>11</v>
      </c>
      <c r="B151" s="16">
        <f t="shared" si="18"/>
        <v>125.17983367983368</v>
      </c>
      <c r="C151" s="16">
        <f t="shared" si="18"/>
        <v>127.72765072765073</v>
      </c>
      <c r="D151" s="16">
        <f t="shared" si="18"/>
        <v>129.491683991684</v>
      </c>
      <c r="E151" s="16">
        <f t="shared" si="18"/>
        <v>132.03950103950103</v>
      </c>
      <c r="F151" s="23">
        <f t="shared" si="18"/>
        <v>133.80301455301455</v>
      </c>
    </row>
    <row r="152" spans="1:6">
      <c r="A152" s="35">
        <f t="shared" si="19"/>
        <v>12</v>
      </c>
      <c r="B152" s="16">
        <f t="shared" si="18"/>
        <v>127.33471933471934</v>
      </c>
      <c r="C152" s="16">
        <f t="shared" si="18"/>
        <v>129.94698544698545</v>
      </c>
      <c r="D152" s="16">
        <f t="shared" si="18"/>
        <v>131.756237006237</v>
      </c>
      <c r="E152" s="16">
        <f t="shared" si="18"/>
        <v>134.36746361746361</v>
      </c>
      <c r="F152" s="23">
        <f t="shared" si="18"/>
        <v>136.17567567567568</v>
      </c>
    </row>
    <row r="153" spans="1:6">
      <c r="A153" s="35">
        <f t="shared" si="19"/>
        <v>13</v>
      </c>
      <c r="B153" s="16">
        <f t="shared" si="18"/>
        <v>129.55093555093555</v>
      </c>
      <c r="C153" s="16">
        <f t="shared" si="18"/>
        <v>132.22817047817048</v>
      </c>
      <c r="D153" s="16">
        <f t="shared" si="18"/>
        <v>134.08160083160084</v>
      </c>
      <c r="E153" s="16">
        <f t="shared" si="18"/>
        <v>136.760395010395</v>
      </c>
      <c r="F153" s="23">
        <f t="shared" si="18"/>
        <v>138.61330561330561</v>
      </c>
    </row>
    <row r="154" spans="1:6">
      <c r="A154" s="35">
        <f t="shared" si="19"/>
        <v>14</v>
      </c>
      <c r="B154" s="16">
        <f t="shared" si="18"/>
        <v>131.82692307692307</v>
      </c>
      <c r="C154" s="16">
        <f t="shared" si="18"/>
        <v>134.57224532224532</v>
      </c>
      <c r="D154" s="16">
        <f t="shared" si="18"/>
        <v>136.47245322245323</v>
      </c>
      <c r="E154" s="16">
        <f t="shared" si="18"/>
        <v>139.21725571725571</v>
      </c>
      <c r="F154" s="23">
        <f t="shared" si="18"/>
        <v>141.11746361746361</v>
      </c>
    </row>
    <row r="155" spans="1:6">
      <c r="A155" s="35">
        <f t="shared" si="19"/>
        <v>15</v>
      </c>
      <c r="B155" s="16">
        <f t="shared" si="18"/>
        <v>134.16580041580042</v>
      </c>
      <c r="C155" s="16">
        <f t="shared" si="18"/>
        <v>136.97920997920997</v>
      </c>
      <c r="D155" s="16">
        <f t="shared" si="18"/>
        <v>138.92723492723493</v>
      </c>
      <c r="E155" s="16">
        <f t="shared" si="18"/>
        <v>141.741683991684</v>
      </c>
      <c r="F155" s="23">
        <f t="shared" si="18"/>
        <v>143.69022869022868</v>
      </c>
    </row>
    <row r="156" spans="1:6">
      <c r="A156" s="35">
        <f t="shared" si="19"/>
        <v>16</v>
      </c>
      <c r="B156" s="16">
        <f t="shared" si="18"/>
        <v>135.9579002079002</v>
      </c>
      <c r="C156" s="16">
        <f t="shared" si="18"/>
        <v>138.84303534303535</v>
      </c>
      <c r="D156" s="16">
        <f t="shared" si="18"/>
        <v>140.8414760914761</v>
      </c>
      <c r="E156" s="16">
        <f t="shared" si="18"/>
        <v>143.72609147609148</v>
      </c>
      <c r="F156" s="23">
        <f t="shared" si="18"/>
        <v>145.72453222453223</v>
      </c>
    </row>
    <row r="157" spans="1:6">
      <c r="A157" s="35">
        <f t="shared" si="19"/>
        <v>17</v>
      </c>
      <c r="B157" s="16">
        <f t="shared" si="18"/>
        <v>138.42619542619542</v>
      </c>
      <c r="C157" s="16">
        <f t="shared" si="18"/>
        <v>141.38513513513513</v>
      </c>
      <c r="D157" s="16">
        <f t="shared" si="18"/>
        <v>143.43347193347194</v>
      </c>
      <c r="E157" s="16">
        <f t="shared" si="18"/>
        <v>146.3918918918919</v>
      </c>
      <c r="F157" s="23">
        <f t="shared" si="18"/>
        <v>148.43970893970894</v>
      </c>
    </row>
    <row r="158" spans="1:6">
      <c r="A158" s="35">
        <f t="shared" si="19"/>
        <v>18</v>
      </c>
      <c r="B158" s="16">
        <f t="shared" ref="B158:F167" si="20">+B58/1924</f>
        <v>140.96413721413722</v>
      </c>
      <c r="C158" s="16">
        <f t="shared" si="20"/>
        <v>143.99844074844074</v>
      </c>
      <c r="D158" s="16">
        <f t="shared" si="20"/>
        <v>146.09823284823284</v>
      </c>
      <c r="E158" s="16">
        <f t="shared" si="20"/>
        <v>149.13201663201664</v>
      </c>
      <c r="F158" s="23">
        <f t="shared" si="20"/>
        <v>151.23180873180874</v>
      </c>
    </row>
    <row r="159" spans="1:6">
      <c r="A159" s="35">
        <f t="shared" si="19"/>
        <v>19</v>
      </c>
      <c r="B159" s="16">
        <f t="shared" si="20"/>
        <v>142.8581081081081</v>
      </c>
      <c r="C159" s="16">
        <f t="shared" si="20"/>
        <v>145.96933471933471</v>
      </c>
      <c r="D159" s="16">
        <f t="shared" si="20"/>
        <v>148.12214137214139</v>
      </c>
      <c r="E159" s="16">
        <f t="shared" si="20"/>
        <v>151.23388773388774</v>
      </c>
      <c r="F159" s="23">
        <f t="shared" si="20"/>
        <v>153.38877338877339</v>
      </c>
    </row>
    <row r="160" spans="1:6">
      <c r="A160" s="35">
        <f t="shared" si="19"/>
        <v>20</v>
      </c>
      <c r="B160" s="16">
        <f t="shared" si="20"/>
        <v>144.82484407484407</v>
      </c>
      <c r="C160" s="16">
        <f t="shared" si="20"/>
        <v>148.014553014553</v>
      </c>
      <c r="D160" s="16">
        <f t="shared" si="20"/>
        <v>150.22349272349271</v>
      </c>
      <c r="E160" s="16">
        <f t="shared" si="20"/>
        <v>153.41372141372142</v>
      </c>
      <c r="F160" s="23">
        <f t="shared" si="20"/>
        <v>155.62110187110187</v>
      </c>
    </row>
    <row r="161" spans="1:6">
      <c r="A161" s="35">
        <f t="shared" si="19"/>
        <v>21</v>
      </c>
      <c r="B161" s="16">
        <f t="shared" si="20"/>
        <v>147.22193347193348</v>
      </c>
      <c r="C161" s="16">
        <f t="shared" si="20"/>
        <v>150.493762993763</v>
      </c>
      <c r="D161" s="16">
        <f t="shared" si="20"/>
        <v>152.75883575883577</v>
      </c>
      <c r="E161" s="16">
        <f t="shared" si="20"/>
        <v>156.03066528066529</v>
      </c>
      <c r="F161" s="23">
        <f t="shared" si="20"/>
        <v>158.29573804573803</v>
      </c>
    </row>
    <row r="162" spans="1:6">
      <c r="A162" s="35">
        <f t="shared" si="19"/>
        <v>22</v>
      </c>
      <c r="B162" s="16">
        <f t="shared" si="20"/>
        <v>149.44334719334719</v>
      </c>
      <c r="C162" s="16">
        <f t="shared" si="20"/>
        <v>152.71517671517671</v>
      </c>
      <c r="D162" s="16">
        <f t="shared" si="20"/>
        <v>154.98024948024948</v>
      </c>
      <c r="E162" s="16">
        <f t="shared" si="20"/>
        <v>158.252079002079</v>
      </c>
      <c r="F162" s="23">
        <f t="shared" si="20"/>
        <v>160.51715176715177</v>
      </c>
    </row>
    <row r="163" spans="1:6">
      <c r="A163" s="35">
        <f t="shared" si="19"/>
        <v>23</v>
      </c>
      <c r="B163" s="16">
        <f t="shared" si="20"/>
        <v>151.82380457380458</v>
      </c>
      <c r="C163" s="16">
        <f t="shared" si="20"/>
        <v>155.00467775467774</v>
      </c>
      <c r="D163" s="16">
        <f t="shared" si="20"/>
        <v>157.20841995841997</v>
      </c>
      <c r="E163" s="16">
        <f t="shared" si="20"/>
        <v>160.39033264033264</v>
      </c>
      <c r="F163" s="23">
        <f t="shared" si="20"/>
        <v>162.59251559251558</v>
      </c>
    </row>
    <row r="164" spans="1:6">
      <c r="A164" s="35">
        <f t="shared" si="19"/>
        <v>24</v>
      </c>
      <c r="B164" s="16">
        <f t="shared" si="20"/>
        <v>154.27650727650729</v>
      </c>
      <c r="C164" s="16">
        <f t="shared" si="20"/>
        <v>157.36798336798336</v>
      </c>
      <c r="D164" s="16">
        <f t="shared" si="20"/>
        <v>159.50883575883577</v>
      </c>
      <c r="E164" s="16">
        <f t="shared" si="20"/>
        <v>162.60083160083161</v>
      </c>
      <c r="F164" s="23">
        <f t="shared" si="20"/>
        <v>164.741683991684</v>
      </c>
    </row>
    <row r="165" spans="1:6">
      <c r="A165" s="35">
        <f t="shared" si="19"/>
        <v>25</v>
      </c>
      <c r="B165" s="16">
        <f t="shared" si="20"/>
        <v>156.78378378378378</v>
      </c>
      <c r="C165" s="16">
        <f t="shared" si="20"/>
        <v>159.77910602910603</v>
      </c>
      <c r="D165" s="16">
        <f t="shared" si="20"/>
        <v>161.85343035343035</v>
      </c>
      <c r="E165" s="16">
        <f t="shared" si="20"/>
        <v>164.84875259875261</v>
      </c>
      <c r="F165" s="23">
        <f t="shared" si="20"/>
        <v>166.92203742203742</v>
      </c>
    </row>
    <row r="166" spans="1:6">
      <c r="A166" s="35">
        <f t="shared" si="19"/>
        <v>26</v>
      </c>
      <c r="B166" s="16">
        <f t="shared" si="20"/>
        <v>159.34927234927235</v>
      </c>
      <c r="C166" s="16">
        <f t="shared" si="20"/>
        <v>162.24064449064448</v>
      </c>
      <c r="D166" s="16">
        <f t="shared" si="20"/>
        <v>164.24272349272348</v>
      </c>
      <c r="E166" s="16">
        <f t="shared" si="20"/>
        <v>167.13461538461539</v>
      </c>
      <c r="F166" s="23">
        <f t="shared" si="20"/>
        <v>169.13617463617464</v>
      </c>
    </row>
    <row r="167" spans="1:6">
      <c r="A167" s="35">
        <f t="shared" si="19"/>
        <v>27</v>
      </c>
      <c r="B167" s="16">
        <f t="shared" si="20"/>
        <v>161.97037422037423</v>
      </c>
      <c r="C167" s="16">
        <f t="shared" si="20"/>
        <v>164.75051975051974</v>
      </c>
      <c r="D167" s="16">
        <f t="shared" si="20"/>
        <v>166.67671517671516</v>
      </c>
      <c r="E167" s="16">
        <f t="shared" si="20"/>
        <v>169.45738045738045</v>
      </c>
      <c r="F167" s="23">
        <f t="shared" si="20"/>
        <v>171.38305613305613</v>
      </c>
    </row>
    <row r="168" spans="1:6">
      <c r="A168" s="35">
        <f t="shared" si="19"/>
        <v>28</v>
      </c>
      <c r="B168" s="16">
        <f t="shared" ref="B168:F177" si="21">+B68/1924</f>
        <v>164.6502079002079</v>
      </c>
      <c r="C168" s="16">
        <f t="shared" si="21"/>
        <v>167.31288981288981</v>
      </c>
      <c r="D168" s="16">
        <f t="shared" si="21"/>
        <v>169.1564449064449</v>
      </c>
      <c r="E168" s="16">
        <f t="shared" si="21"/>
        <v>171.81912681912681</v>
      </c>
      <c r="F168" s="23">
        <f t="shared" si="21"/>
        <v>173.66320166320168</v>
      </c>
    </row>
    <row r="169" spans="1:6">
      <c r="A169" s="35">
        <f t="shared" si="19"/>
        <v>29</v>
      </c>
      <c r="B169" s="16">
        <f t="shared" si="21"/>
        <v>167.39033264033264</v>
      </c>
      <c r="C169" s="16">
        <f t="shared" si="21"/>
        <v>169.92671517671516</v>
      </c>
      <c r="D169" s="16">
        <f t="shared" si="21"/>
        <v>171.68347193347194</v>
      </c>
      <c r="E169" s="16">
        <f t="shared" si="21"/>
        <v>174.22037422037423</v>
      </c>
      <c r="F169" s="23">
        <f t="shared" si="21"/>
        <v>175.97661122661123</v>
      </c>
    </row>
    <row r="170" spans="1:6">
      <c r="A170" s="35">
        <f t="shared" si="19"/>
        <v>30</v>
      </c>
      <c r="B170" s="16">
        <f t="shared" si="21"/>
        <v>170.19282744282745</v>
      </c>
      <c r="C170" s="16">
        <f t="shared" si="21"/>
        <v>172.59511434511435</v>
      </c>
      <c r="D170" s="16">
        <f t="shared" si="21"/>
        <v>174.258316008316</v>
      </c>
      <c r="E170" s="16">
        <f t="shared" si="21"/>
        <v>176.65956340956342</v>
      </c>
      <c r="F170" s="23">
        <f t="shared" si="21"/>
        <v>178.32276507276507</v>
      </c>
    </row>
    <row r="171" spans="1:6">
      <c r="A171" s="35">
        <f t="shared" si="19"/>
        <v>31</v>
      </c>
      <c r="B171" s="16">
        <f t="shared" si="21"/>
        <v>173.05509355509355</v>
      </c>
      <c r="C171" s="16">
        <f t="shared" si="21"/>
        <v>175.31444906444906</v>
      </c>
      <c r="D171" s="16">
        <f t="shared" si="21"/>
        <v>176.87941787941787</v>
      </c>
      <c r="E171" s="16">
        <f t="shared" si="21"/>
        <v>179.13877338877339</v>
      </c>
      <c r="F171" s="23">
        <f t="shared" si="21"/>
        <v>180.70322245322245</v>
      </c>
    </row>
    <row r="172" spans="1:6">
      <c r="A172" s="35">
        <f t="shared" si="19"/>
        <v>32</v>
      </c>
      <c r="B172" s="16">
        <f t="shared" si="21"/>
        <v>175.98388773388774</v>
      </c>
      <c r="C172" s="16">
        <f t="shared" si="21"/>
        <v>178.09095634095635</v>
      </c>
      <c r="D172" s="16">
        <f t="shared" si="21"/>
        <v>179.54989604989606</v>
      </c>
      <c r="E172" s="16">
        <f t="shared" si="21"/>
        <v>181.65800415800416</v>
      </c>
      <c r="F172" s="23">
        <f t="shared" si="21"/>
        <v>183.11642411642413</v>
      </c>
    </row>
    <row r="173" spans="1:6">
      <c r="A173" s="35">
        <f t="shared" si="19"/>
        <v>33</v>
      </c>
      <c r="B173" s="16">
        <f t="shared" si="21"/>
        <v>178.97505197505197</v>
      </c>
      <c r="C173" s="16">
        <f t="shared" si="21"/>
        <v>180.92047817047816</v>
      </c>
      <c r="D173" s="16">
        <f t="shared" si="21"/>
        <v>182.26871101871103</v>
      </c>
      <c r="E173" s="16">
        <f t="shared" si="21"/>
        <v>184.21465696465697</v>
      </c>
      <c r="F173" s="23">
        <f t="shared" si="21"/>
        <v>185.56237006237006</v>
      </c>
    </row>
    <row r="174" spans="1:6">
      <c r="A174" s="35">
        <f t="shared" si="19"/>
        <v>34</v>
      </c>
      <c r="B174" s="16">
        <f t="shared" si="21"/>
        <v>182.03430353430355</v>
      </c>
      <c r="C174" s="16">
        <f t="shared" si="21"/>
        <v>183.80925155925155</v>
      </c>
      <c r="D174" s="16">
        <f t="shared" si="21"/>
        <v>185.03846153846155</v>
      </c>
      <c r="E174" s="16">
        <f t="shared" si="21"/>
        <v>186.81237006237006</v>
      </c>
      <c r="F174" s="23">
        <f t="shared" si="21"/>
        <v>188.04106029106029</v>
      </c>
    </row>
    <row r="175" spans="1:6">
      <c r="A175" s="35">
        <f t="shared" si="19"/>
        <v>35</v>
      </c>
      <c r="B175" s="16">
        <f t="shared" si="21"/>
        <v>185.16112266112265</v>
      </c>
      <c r="C175" s="16">
        <f t="shared" si="21"/>
        <v>186.75571725571726</v>
      </c>
      <c r="D175" s="16">
        <f t="shared" si="21"/>
        <v>187.8581081081081</v>
      </c>
      <c r="E175" s="16">
        <f t="shared" si="21"/>
        <v>189.45270270270271</v>
      </c>
      <c r="F175" s="23">
        <f t="shared" si="21"/>
        <v>190.55561330561329</v>
      </c>
    </row>
    <row r="176" spans="1:6">
      <c r="A176" s="35">
        <f t="shared" si="19"/>
        <v>36</v>
      </c>
      <c r="B176" s="16">
        <f t="shared" si="21"/>
        <v>188.35654885654887</v>
      </c>
      <c r="C176" s="16">
        <f t="shared" si="21"/>
        <v>189.75779625779626</v>
      </c>
      <c r="D176" s="16">
        <f t="shared" si="21"/>
        <v>190.72869022869023</v>
      </c>
      <c r="E176" s="16">
        <f t="shared" si="21"/>
        <v>192.13097713097713</v>
      </c>
      <c r="F176" s="23">
        <f t="shared" si="21"/>
        <v>193.10083160083161</v>
      </c>
    </row>
    <row r="177" spans="1:6">
      <c r="A177" s="35">
        <f t="shared" si="19"/>
        <v>37</v>
      </c>
      <c r="B177" s="16">
        <f t="shared" si="21"/>
        <v>191.62214137214139</v>
      </c>
      <c r="C177" s="16">
        <f t="shared" si="21"/>
        <v>192.82120582120581</v>
      </c>
      <c r="D177" s="16">
        <f t="shared" si="21"/>
        <v>193.65072765072765</v>
      </c>
      <c r="E177" s="16">
        <f t="shared" si="21"/>
        <v>194.84927234927235</v>
      </c>
      <c r="F177" s="23">
        <f t="shared" si="21"/>
        <v>195.67983367983368</v>
      </c>
    </row>
    <row r="178" spans="1:6">
      <c r="A178" s="35">
        <f t="shared" si="19"/>
        <v>38</v>
      </c>
      <c r="B178" s="16">
        <f t="shared" ref="B178:F181" si="22">+B78/1924</f>
        <v>195.07120582120581</v>
      </c>
      <c r="C178" s="16">
        <f t="shared" si="22"/>
        <v>196.07432432432432</v>
      </c>
      <c r="D178" s="16">
        <f t="shared" si="22"/>
        <v>196.76871101871103</v>
      </c>
      <c r="E178" s="16">
        <f t="shared" si="22"/>
        <v>197.77182952182952</v>
      </c>
      <c r="F178" s="23">
        <f t="shared" si="22"/>
        <v>198.46777546777548</v>
      </c>
    </row>
    <row r="179" spans="1:6">
      <c r="A179" s="35">
        <f t="shared" si="19"/>
        <v>39</v>
      </c>
      <c r="B179" s="16">
        <f t="shared" si="22"/>
        <v>198.55405405405406</v>
      </c>
      <c r="C179" s="16">
        <f t="shared" si="22"/>
        <v>199.32692307692307</v>
      </c>
      <c r="D179" s="16">
        <f t="shared" si="22"/>
        <v>199.8622661122661</v>
      </c>
      <c r="E179" s="16">
        <f t="shared" si="22"/>
        <v>200.63409563409564</v>
      </c>
      <c r="F179" s="23">
        <f t="shared" si="22"/>
        <v>201.16943866943868</v>
      </c>
    </row>
    <row r="180" spans="1:6">
      <c r="A180" s="35">
        <f t="shared" si="19"/>
        <v>40</v>
      </c>
      <c r="B180" s="16">
        <f t="shared" si="22"/>
        <v>202.11278586278587</v>
      </c>
      <c r="C180" s="16">
        <f t="shared" si="22"/>
        <v>202.64137214137213</v>
      </c>
      <c r="D180" s="16">
        <f t="shared" si="22"/>
        <v>203.00727650727652</v>
      </c>
      <c r="E180" s="16">
        <f t="shared" si="22"/>
        <v>203.53534303534303</v>
      </c>
      <c r="F180" s="23">
        <f t="shared" si="22"/>
        <v>203.90124740124739</v>
      </c>
    </row>
    <row r="181" spans="1:6">
      <c r="A181" s="35">
        <f t="shared" si="19"/>
        <v>41</v>
      </c>
      <c r="B181" s="16">
        <f t="shared" si="22"/>
        <v>205.74948024948026</v>
      </c>
      <c r="C181" s="16">
        <f t="shared" si="22"/>
        <v>206.02027027027026</v>
      </c>
      <c r="D181" s="16">
        <f t="shared" si="22"/>
        <v>206.20841995841997</v>
      </c>
      <c r="E181" s="16">
        <f t="shared" si="22"/>
        <v>206.47920997920997</v>
      </c>
      <c r="F181" s="23">
        <f t="shared" si="22"/>
        <v>206.66632016632016</v>
      </c>
    </row>
    <row r="182" spans="1:6">
      <c r="A182" s="35">
        <f t="shared" si="19"/>
        <v>42</v>
      </c>
      <c r="B182" s="16">
        <f t="shared" ref="B182:B189" si="23">+B82/1924</f>
        <v>209.46517671517671</v>
      </c>
      <c r="C182" s="12"/>
      <c r="D182" s="12"/>
      <c r="E182" s="12"/>
      <c r="F182" s="13"/>
    </row>
    <row r="183" spans="1:6">
      <c r="A183" s="35">
        <f t="shared" si="19"/>
        <v>43</v>
      </c>
      <c r="B183" s="16">
        <f t="shared" si="23"/>
        <v>214.11538461538461</v>
      </c>
      <c r="C183" s="12"/>
      <c r="D183" s="12"/>
      <c r="E183" s="12"/>
      <c r="F183" s="13"/>
    </row>
    <row r="184" spans="1:6">
      <c r="A184" s="35">
        <f t="shared" si="19"/>
        <v>44</v>
      </c>
      <c r="B184" s="16">
        <f t="shared" si="23"/>
        <v>218.89241164241164</v>
      </c>
      <c r="C184" s="12"/>
      <c r="D184" s="12"/>
      <c r="E184" s="12"/>
      <c r="F184" s="13"/>
    </row>
    <row r="185" spans="1:6">
      <c r="A185" s="35">
        <f t="shared" si="19"/>
        <v>45</v>
      </c>
      <c r="B185" s="16">
        <f t="shared" si="23"/>
        <v>223.80197505197506</v>
      </c>
      <c r="C185" s="12"/>
      <c r="D185" s="12"/>
      <c r="E185" s="12"/>
      <c r="F185" s="13"/>
    </row>
    <row r="186" spans="1:6">
      <c r="A186" s="35">
        <f t="shared" si="19"/>
        <v>46</v>
      </c>
      <c r="B186" s="16">
        <f t="shared" si="23"/>
        <v>228.84719334719335</v>
      </c>
      <c r="C186" s="12"/>
      <c r="D186" s="12"/>
      <c r="E186" s="12"/>
      <c r="F186" s="13"/>
    </row>
    <row r="187" spans="1:6">
      <c r="A187" s="35">
        <f t="shared" si="19"/>
        <v>47</v>
      </c>
      <c r="B187" s="16">
        <f t="shared" si="23"/>
        <v>239.3560291060291</v>
      </c>
      <c r="C187" s="12"/>
      <c r="D187" s="12"/>
      <c r="E187" s="12"/>
      <c r="F187" s="13"/>
    </row>
    <row r="188" spans="1:6">
      <c r="A188" s="36">
        <f t="shared" si="19"/>
        <v>48</v>
      </c>
      <c r="B188" s="34">
        <f t="shared" si="23"/>
        <v>255.43191268191268</v>
      </c>
      <c r="C188" s="12"/>
      <c r="D188" s="12"/>
      <c r="E188" s="12"/>
      <c r="F188" s="13"/>
    </row>
    <row r="189" spans="1:6" ht="14" thickBot="1">
      <c r="A189" s="37">
        <f t="shared" si="19"/>
        <v>49</v>
      </c>
      <c r="B189" s="24">
        <f t="shared" si="23"/>
        <v>273.24480249480251</v>
      </c>
      <c r="C189" s="7"/>
      <c r="D189" s="7"/>
      <c r="E189" s="7"/>
      <c r="F189" s="8"/>
    </row>
    <row r="190" spans="1:6" ht="14" thickTop="1"/>
    <row r="191" spans="1:6">
      <c r="A191" t="s">
        <v>9</v>
      </c>
      <c r="C191" s="156">
        <f>+E$17</f>
        <v>111.4336</v>
      </c>
    </row>
    <row r="193" spans="1:6" ht="14" thickBot="1">
      <c r="A193" s="11"/>
      <c r="B193" s="11"/>
    </row>
    <row r="194" spans="1:6" ht="15" thickTop="1" thickBot="1">
      <c r="A194" s="86" t="s">
        <v>179</v>
      </c>
      <c r="B194" s="303" t="s">
        <v>20</v>
      </c>
      <c r="C194" s="260"/>
      <c r="D194" s="261" t="str">
        <f>F194</f>
        <v>1. okt. 2021</v>
      </c>
      <c r="E194" s="262"/>
      <c r="F194" s="263" t="str">
        <f>+F45</f>
        <v>1. okt. 2021</v>
      </c>
    </row>
    <row r="195" spans="1:6">
      <c r="A195" s="9"/>
      <c r="C195" s="10"/>
      <c r="D195" s="259"/>
      <c r="E195" s="10"/>
      <c r="F195" s="28"/>
    </row>
    <row r="196" spans="1:6" ht="14" thickBot="1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5" thickTop="1" thickBot="1"/>
    <row r="198" spans="1:6" ht="15" thickTop="1" thickBot="1">
      <c r="A198" s="97" t="s">
        <v>186</v>
      </c>
      <c r="B198" s="119"/>
      <c r="C198" s="120"/>
      <c r="D198" s="121"/>
      <c r="E198" s="120"/>
      <c r="F198" s="122"/>
    </row>
    <row r="199" spans="1:6">
      <c r="A199" s="81" t="s">
        <v>24</v>
      </c>
      <c r="B199" s="117">
        <v>423303</v>
      </c>
      <c r="C199" s="118"/>
      <c r="D199" s="54">
        <f>+B199*$E$17%</f>
        <v>471701.77180799999</v>
      </c>
      <c r="E199" s="118"/>
      <c r="F199" s="56">
        <f>+D199/12</f>
        <v>39308.480984000002</v>
      </c>
    </row>
    <row r="200" spans="1:6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4" thickBot="1">
      <c r="A201" s="92" t="s">
        <v>26</v>
      </c>
      <c r="B201" s="93">
        <v>495782</v>
      </c>
      <c r="C201" s="34"/>
      <c r="D201" s="34">
        <f>+B201*$E$17%</f>
        <v>552467.730752</v>
      </c>
      <c r="E201" s="34"/>
      <c r="F201" s="63">
        <f>+D201/12</f>
        <v>46038.977562666667</v>
      </c>
    </row>
    <row r="202" spans="1:6" ht="14" thickBot="1">
      <c r="A202" s="123" t="s">
        <v>187</v>
      </c>
      <c r="B202" s="124"/>
      <c r="C202" s="125"/>
      <c r="D202" s="125"/>
      <c r="E202" s="125"/>
      <c r="F202" s="126"/>
    </row>
    <row r="203" spans="1:6">
      <c r="A203" s="81" t="s">
        <v>24</v>
      </c>
      <c r="B203" s="117">
        <v>458908</v>
      </c>
      <c r="C203" s="118"/>
      <c r="D203" s="54">
        <f>+B203*$E$17%</f>
        <v>511377.70508799999</v>
      </c>
      <c r="E203" s="118"/>
      <c r="F203" s="56">
        <f>+D203/12</f>
        <v>42614.808757333332</v>
      </c>
    </row>
    <row r="204" spans="1:6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4" thickBot="1">
      <c r="A205" s="101" t="s">
        <v>26</v>
      </c>
      <c r="B205" s="274">
        <v>531387</v>
      </c>
      <c r="C205" s="275"/>
      <c r="D205" s="275">
        <f>+B205*$E$17%</f>
        <v>592143.664032</v>
      </c>
      <c r="E205" s="275"/>
      <c r="F205" s="276">
        <f>+D205/12</f>
        <v>49345.305335999998</v>
      </c>
    </row>
    <row r="206" spans="1:6" ht="14" thickBot="1">
      <c r="A206" s="100" t="s">
        <v>188</v>
      </c>
      <c r="B206" s="270"/>
      <c r="C206" s="271"/>
      <c r="D206" s="272"/>
      <c r="E206" s="271"/>
      <c r="F206" s="273"/>
    </row>
    <row r="207" spans="1:6">
      <c r="A207" s="81" t="s">
        <v>24</v>
      </c>
      <c r="B207" s="117">
        <v>494513</v>
      </c>
      <c r="C207" s="118"/>
      <c r="D207" s="54">
        <f>+B207*$E$17%</f>
        <v>551053.63836800004</v>
      </c>
      <c r="E207" s="118"/>
      <c r="F207" s="56">
        <f>+D207/12</f>
        <v>45921.13653066667</v>
      </c>
    </row>
    <row r="208" spans="1:6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4" thickBot="1">
      <c r="A209" s="241" t="s">
        <v>26</v>
      </c>
      <c r="B209" s="40">
        <v>566992</v>
      </c>
      <c r="C209" s="24"/>
      <c r="D209" s="24">
        <f>+B209*$E$17%</f>
        <v>631819.597312</v>
      </c>
      <c r="E209" s="24"/>
      <c r="F209" s="30">
        <f>+D209/12</f>
        <v>52651.633109333336</v>
      </c>
    </row>
    <row r="210" spans="1:6" ht="15" thickTop="1" thickBot="1">
      <c r="A210" s="9"/>
      <c r="B210" s="157"/>
      <c r="C210" s="12"/>
      <c r="D210" s="12"/>
      <c r="E210" s="12"/>
      <c r="F210" s="13"/>
    </row>
    <row r="211" spans="1:6" ht="14" thickBot="1">
      <c r="A211" s="123" t="s">
        <v>189</v>
      </c>
      <c r="B211" s="124"/>
      <c r="C211" s="125"/>
      <c r="D211" s="277" t="s">
        <v>21</v>
      </c>
      <c r="E211" s="277"/>
      <c r="F211" s="278" t="s">
        <v>22</v>
      </c>
    </row>
    <row r="212" spans="1:6">
      <c r="A212" s="284" t="s">
        <v>190</v>
      </c>
      <c r="B212" s="117">
        <v>370554</v>
      </c>
      <c r="C212" s="118"/>
      <c r="D212" s="54">
        <f>+B212*$E$17%</f>
        <v>412921.662144</v>
      </c>
      <c r="E212" s="118"/>
      <c r="F212" s="56">
        <f>+D212/12</f>
        <v>34410.138511999998</v>
      </c>
    </row>
    <row r="213" spans="1:6" ht="14" thickBot="1">
      <c r="A213" s="241" t="s">
        <v>191</v>
      </c>
      <c r="B213" s="279">
        <v>396929</v>
      </c>
      <c r="C213" s="24"/>
      <c r="D213" s="24">
        <f>+B213*$E$17%</f>
        <v>442312.27414400002</v>
      </c>
      <c r="E213" s="24"/>
      <c r="F213" s="30">
        <f>+D213/12</f>
        <v>36859.356178666669</v>
      </c>
    </row>
    <row r="214" spans="1:6" ht="14" thickTop="1">
      <c r="A214" s="50"/>
      <c r="B214" s="157"/>
      <c r="C214" s="12"/>
      <c r="D214" s="12"/>
      <c r="E214" s="12"/>
      <c r="F214" s="12"/>
    </row>
    <row r="215" spans="1:6" ht="14" thickBot="1">
      <c r="A215" s="161"/>
      <c r="B215" s="285"/>
      <c r="C215" s="285"/>
      <c r="D215" s="12"/>
      <c r="E215" s="12"/>
      <c r="F215" s="12"/>
    </row>
    <row r="216" spans="1:6" ht="38.25" customHeight="1" thickTop="1" thickBot="1">
      <c r="A216" s="283" t="s">
        <v>205</v>
      </c>
      <c r="B216" s="301" t="s">
        <v>109</v>
      </c>
      <c r="C216" s="302" t="str">
        <f>E18</f>
        <v>1. okt. 2021</v>
      </c>
      <c r="D216" s="12"/>
      <c r="E216" s="12"/>
      <c r="F216" s="12"/>
    </row>
    <row r="217" spans="1:6" ht="27" customHeight="1" thickBot="1">
      <c r="A217" s="307" t="s">
        <v>204</v>
      </c>
      <c r="B217" s="256">
        <v>130000</v>
      </c>
      <c r="C217" s="203">
        <f>SUM(B217*C293)/100</f>
        <v>144863.67999999999</v>
      </c>
      <c r="D217" s="12"/>
      <c r="E217" s="12"/>
      <c r="F217" s="12"/>
    </row>
    <row r="218" spans="1:6" ht="15" customHeight="1" thickBot="1">
      <c r="A218" s="281" t="s">
        <v>206</v>
      </c>
      <c r="B218" s="40">
        <f>B217*1.173</f>
        <v>152490</v>
      </c>
      <c r="C218" s="204">
        <f>SUM(B218*C293)/100</f>
        <v>169925.09664</v>
      </c>
      <c r="D218" s="12"/>
      <c r="E218" s="12"/>
      <c r="F218" s="12"/>
    </row>
    <row r="219" spans="1:6" ht="14" thickTop="1">
      <c r="A219" s="280"/>
      <c r="B219" s="157"/>
      <c r="C219" s="12"/>
      <c r="D219" s="12"/>
      <c r="E219" s="12"/>
      <c r="F219" s="12"/>
    </row>
    <row r="220" spans="1:6" ht="14.25" customHeight="1">
      <c r="A220" s="50"/>
      <c r="B220" s="157"/>
      <c r="C220" s="12"/>
      <c r="D220" s="12"/>
      <c r="E220" s="12"/>
      <c r="F220" s="12"/>
    </row>
    <row r="221" spans="1:6">
      <c r="A221" s="10"/>
      <c r="D221" s="12"/>
      <c r="E221" s="12"/>
      <c r="F221" s="12"/>
    </row>
    <row r="222" spans="1:6" ht="30" customHeight="1">
      <c r="A222" s="10" t="s">
        <v>9</v>
      </c>
      <c r="B222" s="157"/>
      <c r="C222" s="296">
        <f>+E$17</f>
        <v>111.4336</v>
      </c>
      <c r="D222" s="12"/>
      <c r="E222" s="12"/>
      <c r="F222" s="12"/>
    </row>
    <row r="223" spans="1:6" ht="15" customHeight="1" thickBot="1">
      <c r="A223" s="10"/>
      <c r="B223" s="304" t="s">
        <v>20</v>
      </c>
      <c r="C223" s="305"/>
      <c r="D223" s="306" t="str">
        <f>E18</f>
        <v>1. okt. 2021</v>
      </c>
      <c r="E223" s="306"/>
      <c r="F223" s="306" t="str">
        <f>E18</f>
        <v>1. okt. 2021</v>
      </c>
    </row>
    <row r="224" spans="1:6" ht="15" thickTop="1" thickBot="1">
      <c r="A224" s="86" t="s">
        <v>92</v>
      </c>
      <c r="B224" s="300" t="s">
        <v>202</v>
      </c>
      <c r="C224" s="297"/>
      <c r="D224" s="297" t="s">
        <v>21</v>
      </c>
      <c r="E224" s="297"/>
      <c r="F224" s="298" t="s">
        <v>22</v>
      </c>
    </row>
    <row r="225" spans="1:6">
      <c r="A225" s="81" t="s">
        <v>32</v>
      </c>
      <c r="B225" s="127">
        <v>279695</v>
      </c>
      <c r="C225" s="118"/>
      <c r="D225" s="54">
        <f>+B225*$E$17%</f>
        <v>311674.20752</v>
      </c>
      <c r="E225" s="118"/>
      <c r="F225" s="83">
        <f>+D225/12</f>
        <v>25972.850626666666</v>
      </c>
    </row>
    <row r="226" spans="1:6">
      <c r="A226" s="22" t="s">
        <v>33</v>
      </c>
      <c r="B226" s="94">
        <v>298044</v>
      </c>
      <c r="C226" s="15"/>
      <c r="D226" s="16">
        <f>+B226*$E$17%</f>
        <v>332121.15878399997</v>
      </c>
      <c r="E226" s="15"/>
      <c r="F226" s="45">
        <f>+D226/12</f>
        <v>27676.763231999998</v>
      </c>
    </row>
    <row r="227" spans="1:6">
      <c r="A227" s="22" t="s">
        <v>34</v>
      </c>
      <c r="B227" s="165">
        <v>325699</v>
      </c>
      <c r="C227" s="15"/>
      <c r="D227" s="16">
        <f>+B227*$E$17%</f>
        <v>362938.120864</v>
      </c>
      <c r="E227" s="15"/>
      <c r="F227" s="45">
        <f>+D227/12</f>
        <v>30244.843405333333</v>
      </c>
    </row>
    <row r="228" spans="1:6" ht="14" thickBot="1">
      <c r="A228" s="241" t="s">
        <v>105</v>
      </c>
      <c r="B228" s="164">
        <v>351388</v>
      </c>
      <c r="C228" s="238"/>
      <c r="D228" s="87">
        <f>+B228*$E$17%</f>
        <v>391564.29836800002</v>
      </c>
      <c r="E228" s="11"/>
      <c r="F228" s="239">
        <f>+D228/12</f>
        <v>32630.358197333335</v>
      </c>
    </row>
    <row r="229" spans="1:6" ht="15" thickTop="1" thickBot="1">
      <c r="A229" s="159"/>
      <c r="B229" s="237"/>
      <c r="C229" s="163"/>
      <c r="D229" s="12"/>
      <c r="E229" s="10"/>
      <c r="F229" s="95"/>
    </row>
    <row r="230" spans="1:6" ht="14" thickTop="1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4" thickBot="1">
      <c r="A231" s="250" t="s">
        <v>175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4" thickBot="1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5" thickTop="1" thickBot="1">
      <c r="A236" s="159"/>
      <c r="B236" s="159"/>
      <c r="C236" s="166"/>
      <c r="D236" s="166"/>
      <c r="E236" s="166"/>
      <c r="F236" s="166"/>
    </row>
    <row r="237" spans="1:6" ht="15" thickTop="1" thickBot="1">
      <c r="A237" s="137" t="s">
        <v>106</v>
      </c>
      <c r="B237" s="84"/>
      <c r="C237" s="169"/>
      <c r="D237" s="169"/>
      <c r="E237" s="169"/>
      <c r="F237" s="170"/>
    </row>
    <row r="238" spans="1:6">
      <c r="A238" s="171" t="s">
        <v>32</v>
      </c>
      <c r="B238" s="152">
        <v>5200</v>
      </c>
      <c r="C238" s="172"/>
      <c r="D238" s="152">
        <f>+B238*$E$17%</f>
        <v>5794.5472</v>
      </c>
      <c r="E238" s="172"/>
      <c r="F238" s="158">
        <f>+D238/12</f>
        <v>482.87893333333335</v>
      </c>
    </row>
    <row r="239" spans="1:6" ht="14" thickBot="1">
      <c r="A239" s="167" t="s">
        <v>94</v>
      </c>
      <c r="B239" s="87">
        <v>7900</v>
      </c>
      <c r="C239" s="168"/>
      <c r="D239" s="87">
        <f>+B239*$E$17%</f>
        <v>8803.2543999999998</v>
      </c>
      <c r="E239" s="168"/>
      <c r="F239" s="138">
        <f>+D239/12</f>
        <v>733.60453333333328</v>
      </c>
    </row>
    <row r="240" spans="1:6" ht="15" thickTop="1" thickBot="1">
      <c r="A240" s="205"/>
      <c r="B240" s="12"/>
      <c r="C240" s="206"/>
      <c r="D240" s="12"/>
      <c r="E240" s="206"/>
      <c r="F240" s="12"/>
    </row>
    <row r="241" spans="1:6" ht="15" thickTop="1" thickBot="1">
      <c r="A241" s="137" t="s">
        <v>181</v>
      </c>
      <c r="B241" s="84"/>
      <c r="C241" s="169"/>
      <c r="D241" s="169"/>
      <c r="E241" s="169"/>
      <c r="F241" s="170"/>
    </row>
    <row r="242" spans="1:6" ht="14" thickBot="1">
      <c r="A242" s="243" t="s">
        <v>116</v>
      </c>
      <c r="B242" s="244">
        <v>2800</v>
      </c>
      <c r="C242" s="245"/>
      <c r="D242" s="244">
        <f>+B242*$E$17%</f>
        <v>3120.1408000000001</v>
      </c>
      <c r="E242" s="245"/>
      <c r="F242" s="246">
        <f>+D242/12</f>
        <v>260.01173333333332</v>
      </c>
    </row>
    <row r="243" spans="1:6" ht="15" thickTop="1" thickBot="1">
      <c r="A243" s="205"/>
      <c r="B243" s="12"/>
      <c r="C243" s="206"/>
      <c r="D243" s="12"/>
      <c r="E243" s="206"/>
      <c r="F243" s="12"/>
    </row>
    <row r="244" spans="1:6" ht="15" thickTop="1" thickBot="1">
      <c r="A244" s="137" t="s">
        <v>201</v>
      </c>
      <c r="B244" s="84"/>
      <c r="C244" s="169"/>
      <c r="D244" s="169"/>
      <c r="E244" s="169"/>
      <c r="F244" s="170"/>
    </row>
    <row r="245" spans="1:6" ht="14" thickBot="1">
      <c r="A245" s="243" t="s">
        <v>116</v>
      </c>
      <c r="B245" s="244">
        <v>900</v>
      </c>
      <c r="C245" s="245"/>
      <c r="D245" s="244">
        <f>+B245*$E$17%</f>
        <v>1002.9023999999999</v>
      </c>
      <c r="E245" s="245"/>
      <c r="F245" s="246">
        <f>+D245/12</f>
        <v>83.575199999999995</v>
      </c>
    </row>
    <row r="246" spans="1:6" ht="15" thickTop="1" thickBot="1">
      <c r="A246" s="242"/>
      <c r="B246" s="7"/>
      <c r="C246" s="168"/>
      <c r="D246" s="7"/>
      <c r="E246" s="168"/>
      <c r="F246" s="7"/>
    </row>
    <row r="247" spans="1:6" ht="15" thickTop="1" thickBot="1">
      <c r="A247" s="97" t="s">
        <v>197</v>
      </c>
      <c r="B247" s="84"/>
      <c r="C247" s="84"/>
      <c r="D247" s="84"/>
      <c r="E247" s="84"/>
      <c r="F247" s="85"/>
    </row>
    <row r="248" spans="1:6" ht="14" thickBot="1">
      <c r="A248" s="105" t="s">
        <v>116</v>
      </c>
      <c r="B248" s="54">
        <v>18800</v>
      </c>
      <c r="C248" s="118"/>
      <c r="D248" s="54">
        <f>+B248*$E$17%</f>
        <v>20949.516800000001</v>
      </c>
      <c r="E248" s="54"/>
      <c r="F248" s="56">
        <f>+D248/12</f>
        <v>1745.7930666666668</v>
      </c>
    </row>
    <row r="249" spans="1:6" ht="15" thickTop="1" thickBot="1">
      <c r="A249" s="159"/>
      <c r="B249" s="159"/>
      <c r="C249" s="159"/>
      <c r="D249" s="159"/>
      <c r="E249" s="159"/>
      <c r="F249" s="159"/>
    </row>
    <row r="250" spans="1:6" ht="15" thickTop="1" thickBot="1">
      <c r="A250" s="100" t="s">
        <v>64</v>
      </c>
      <c r="B250" s="84"/>
      <c r="C250" s="84"/>
      <c r="D250" s="84"/>
      <c r="E250" s="84"/>
      <c r="F250" s="85"/>
    </row>
    <row r="251" spans="1:6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4" thickBot="1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5" thickTop="1" thickBot="1">
      <c r="A259" s="50"/>
      <c r="B259" s="202"/>
      <c r="C259" s="10"/>
      <c r="D259" s="12"/>
      <c r="E259" s="12"/>
      <c r="F259" s="12"/>
    </row>
    <row r="260" spans="1:11" ht="15" thickTop="1" thickBot="1">
      <c r="A260" s="173"/>
      <c r="B260" s="221" t="s">
        <v>77</v>
      </c>
      <c r="C260" s="222"/>
      <c r="D260" s="223"/>
      <c r="E260" s="223"/>
      <c r="F260" s="174" t="str">
        <f>+F45</f>
        <v>1. okt. 2021</v>
      </c>
    </row>
    <row r="261" spans="1:11" ht="15" thickTop="1" thickBot="1">
      <c r="D261" s="10"/>
      <c r="E261" s="95"/>
      <c r="F261" s="95"/>
    </row>
    <row r="262" spans="1:11" ht="15" thickTop="1" thickBot="1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okt. 2021</v>
      </c>
      <c r="F262" s="135" t="s">
        <v>42</v>
      </c>
    </row>
    <row r="263" spans="1:11">
      <c r="A263" s="108" t="s">
        <v>39</v>
      </c>
      <c r="B263" s="131"/>
      <c r="C263" s="148">
        <v>1</v>
      </c>
      <c r="D263" s="82">
        <v>98.3</v>
      </c>
      <c r="E263" s="132">
        <f>+D263*$E$17%</f>
        <v>109.53922879999999</v>
      </c>
      <c r="F263" s="83">
        <f>+C263*E263</f>
        <v>109.53922879999999</v>
      </c>
      <c r="G263" s="10"/>
    </row>
    <row r="264" spans="1:11">
      <c r="A264" s="41" t="s">
        <v>40</v>
      </c>
      <c r="B264" s="42"/>
      <c r="C264" s="149">
        <v>1</v>
      </c>
      <c r="D264" s="44">
        <v>131.07</v>
      </c>
      <c r="E264" s="106">
        <f>+D264*$E$17%</f>
        <v>146.05601951999998</v>
      </c>
      <c r="F264" s="45">
        <f>+C264*E264</f>
        <v>146.05601951999998</v>
      </c>
    </row>
    <row r="265" spans="1:11" ht="14" thickBot="1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182.56166688000002</v>
      </c>
      <c r="F265" s="49">
        <f>+C265*E265</f>
        <v>182.56166688000002</v>
      </c>
    </row>
    <row r="266" spans="1:11" ht="15" thickTop="1" thickBot="1">
      <c r="A266" s="11"/>
      <c r="B266" s="10"/>
      <c r="C266" s="10"/>
      <c r="D266" s="10"/>
      <c r="E266" s="95"/>
      <c r="F266" s="95"/>
    </row>
    <row r="267" spans="1:11" ht="15" thickTop="1" thickBot="1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>
      <c r="A268" s="299"/>
      <c r="B268" s="128"/>
      <c r="C268" s="309" t="s">
        <v>95</v>
      </c>
      <c r="D268" s="310"/>
      <c r="E268" s="309" t="s">
        <v>96</v>
      </c>
      <c r="F268" s="311"/>
      <c r="H268" s="153"/>
      <c r="I268" s="153"/>
      <c r="J268" s="153"/>
      <c r="K268" s="153"/>
    </row>
    <row r="269" spans="1:11" ht="14" thickBot="1">
      <c r="A269" s="136" t="s">
        <v>36</v>
      </c>
      <c r="B269" s="131"/>
      <c r="C269" s="176" t="s">
        <v>104</v>
      </c>
      <c r="D269" s="178" t="str">
        <f>+F45</f>
        <v>1. okt. 2021</v>
      </c>
      <c r="E269" s="176" t="s">
        <v>104</v>
      </c>
      <c r="F269" s="181" t="str">
        <f>+F45</f>
        <v>1. okt. 2021</v>
      </c>
      <c r="H269" s="153"/>
      <c r="I269" s="153"/>
      <c r="J269" s="153"/>
      <c r="K269" s="153"/>
    </row>
    <row r="270" spans="1:11">
      <c r="A270" s="41" t="s">
        <v>24</v>
      </c>
      <c r="B270" s="43"/>
      <c r="C270" s="54">
        <v>236</v>
      </c>
      <c r="D270" s="57">
        <f>+C270*$E$17%</f>
        <v>262.983296</v>
      </c>
      <c r="E270" s="179">
        <v>170</v>
      </c>
      <c r="F270" s="158">
        <f>+E270*$E$17%</f>
        <v>189.43711999999999</v>
      </c>
      <c r="H270" s="153"/>
      <c r="I270" s="153"/>
      <c r="J270" s="153"/>
      <c r="K270" s="153"/>
    </row>
    <row r="271" spans="1:11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>
      <c r="A273" s="41" t="s">
        <v>25</v>
      </c>
      <c r="B273" s="43"/>
      <c r="C273" s="16">
        <v>334</v>
      </c>
      <c r="D273" s="58">
        <f>+C273*$E$17%</f>
        <v>372.18822399999999</v>
      </c>
      <c r="E273" s="180">
        <v>269</v>
      </c>
      <c r="F273" s="23">
        <f>+E273*$E$17%</f>
        <v>299.75638400000003</v>
      </c>
    </row>
    <row r="274" spans="1:7" ht="13.5" customHeight="1">
      <c r="A274" s="60" t="s">
        <v>37</v>
      </c>
      <c r="B274" s="55"/>
      <c r="C274" s="10"/>
      <c r="D274" s="177"/>
      <c r="E274" s="44"/>
      <c r="F274" s="28"/>
    </row>
    <row r="275" spans="1:7" ht="15" customHeight="1">
      <c r="A275" s="41" t="s">
        <v>24</v>
      </c>
      <c r="B275" s="43"/>
      <c r="C275" s="16">
        <v>203</v>
      </c>
      <c r="D275" s="58">
        <f>+C275*$E$17%</f>
        <v>226.21020799999999</v>
      </c>
      <c r="E275" s="180">
        <v>138</v>
      </c>
      <c r="F275" s="23">
        <f>+E275*$E$17%</f>
        <v>153.778368</v>
      </c>
    </row>
    <row r="276" spans="1:7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4" thickBot="1">
      <c r="A278" s="31" t="s">
        <v>25</v>
      </c>
      <c r="B278" s="47"/>
      <c r="C278" s="24">
        <v>334</v>
      </c>
      <c r="D278" s="59">
        <f>+C278*$E$17%</f>
        <v>372.18822399999999</v>
      </c>
      <c r="E278" s="182">
        <v>269</v>
      </c>
      <c r="F278" s="30">
        <f>+E278*$E$17%</f>
        <v>299.75638400000003</v>
      </c>
    </row>
    <row r="279" spans="1:7" ht="15" thickTop="1" thickBot="1"/>
    <row r="280" spans="1:7" ht="15" thickTop="1" thickBot="1">
      <c r="A280" s="86" t="s">
        <v>180</v>
      </c>
      <c r="B280" s="84"/>
      <c r="C280" s="84"/>
      <c r="D280" s="84"/>
      <c r="E280" s="133" t="s">
        <v>104</v>
      </c>
      <c r="F280" s="135" t="str">
        <f>+F45</f>
        <v>1. okt. 2021</v>
      </c>
    </row>
    <row r="281" spans="1:7">
      <c r="A281" s="108" t="s">
        <v>27</v>
      </c>
      <c r="B281" s="131"/>
      <c r="C281" s="131"/>
      <c r="D281" s="128"/>
      <c r="E281" s="82">
        <v>22.32</v>
      </c>
      <c r="F281" s="83">
        <f>+E281*$E$17%</f>
        <v>24.87197952</v>
      </c>
    </row>
    <row r="282" spans="1:7">
      <c r="A282" s="41" t="s">
        <v>28</v>
      </c>
      <c r="B282" s="42"/>
      <c r="C282" s="42"/>
      <c r="D282" s="43"/>
      <c r="E282" s="44">
        <v>39.92</v>
      </c>
      <c r="F282" s="45">
        <f>+E282*$E$17%</f>
        <v>44.484293120000004</v>
      </c>
    </row>
    <row r="283" spans="1:7">
      <c r="A283" s="41" t="s">
        <v>29</v>
      </c>
      <c r="B283" s="42"/>
      <c r="C283" s="42"/>
      <c r="D283" s="43"/>
      <c r="E283" s="44">
        <v>39.92</v>
      </c>
      <c r="F283" s="45">
        <f>+E283*$E$17%</f>
        <v>44.484293120000004</v>
      </c>
    </row>
    <row r="284" spans="1:7">
      <c r="A284" s="41" t="s">
        <v>30</v>
      </c>
      <c r="B284" s="42"/>
      <c r="C284" s="42"/>
      <c r="D284" s="43"/>
      <c r="E284" s="44">
        <v>6.59</v>
      </c>
      <c r="F284" s="45">
        <f>+E284*$E$17%</f>
        <v>7.3434742399999999</v>
      </c>
    </row>
    <row r="285" spans="1:7" ht="14" thickBot="1">
      <c r="A285" s="31" t="s">
        <v>31</v>
      </c>
      <c r="B285" s="46"/>
      <c r="C285" s="46"/>
      <c r="D285" s="47"/>
      <c r="E285" s="48">
        <v>14.81</v>
      </c>
      <c r="F285" s="49">
        <f>+E285*$E$17%</f>
        <v>16.503316160000001</v>
      </c>
    </row>
    <row r="286" spans="1:7" ht="15" thickTop="1" thickBot="1">
      <c r="A286" s="10"/>
      <c r="B286" s="10"/>
      <c r="C286" s="10"/>
      <c r="D286" s="10"/>
      <c r="E286" s="95"/>
      <c r="F286" s="95"/>
    </row>
    <row r="287" spans="1:7" ht="16" thickTop="1" thickBot="1">
      <c r="A287" s="267" t="s">
        <v>110</v>
      </c>
      <c r="B287" s="268"/>
      <c r="C287" s="269"/>
      <c r="D287" s="9"/>
      <c r="E287" s="95"/>
      <c r="F287" s="95"/>
      <c r="G287" s="10"/>
    </row>
    <row r="288" spans="1:7" ht="29" thickTop="1">
      <c r="A288" s="247"/>
      <c r="B288" s="254" t="s">
        <v>114</v>
      </c>
      <c r="C288" s="255" t="str">
        <f>E18</f>
        <v>1. okt. 2021</v>
      </c>
      <c r="D288" s="10"/>
      <c r="E288" s="95"/>
      <c r="F288" s="95"/>
    </row>
    <row r="289" spans="1:6" ht="14">
      <c r="A289" s="248" t="s">
        <v>111</v>
      </c>
      <c r="B289" s="251">
        <v>6000</v>
      </c>
      <c r="C289" s="252">
        <f>SUM(B289*C293)/100</f>
        <v>6686.0159999999996</v>
      </c>
      <c r="D289" s="9"/>
      <c r="E289" s="95"/>
      <c r="F289" s="95"/>
    </row>
    <row r="290" spans="1:6" ht="14">
      <c r="A290" s="248" t="s">
        <v>112</v>
      </c>
      <c r="B290" s="251">
        <v>7600</v>
      </c>
      <c r="C290" s="252">
        <f>SUM(B290*C293)/100</f>
        <v>8468.9536000000007</v>
      </c>
      <c r="D290" s="9"/>
      <c r="E290" s="95"/>
      <c r="F290" s="95"/>
    </row>
    <row r="291" spans="1:6" ht="14" thickBot="1">
      <c r="A291" s="241" t="s">
        <v>113</v>
      </c>
      <c r="B291" s="258">
        <v>9000</v>
      </c>
      <c r="C291" s="253">
        <f>SUM(B291*C293)/100</f>
        <v>10029.023999999999</v>
      </c>
      <c r="D291" s="9"/>
    </row>
    <row r="292" spans="1:6" ht="14" thickTop="1">
      <c r="A292" s="10"/>
      <c r="B292" s="257"/>
      <c r="C292" s="257"/>
      <c r="D292" s="10"/>
    </row>
    <row r="293" spans="1:6" ht="14.25" customHeight="1">
      <c r="A293" t="s">
        <v>9</v>
      </c>
      <c r="B293" s="10"/>
      <c r="C293" s="156">
        <f>+E$17</f>
        <v>111.4336</v>
      </c>
    </row>
    <row r="294" spans="1:6" ht="18">
      <c r="A294" s="104"/>
    </row>
    <row r="295" spans="1:6" ht="14" thickBot="1"/>
    <row r="296" spans="1:6" ht="14" thickTop="1">
      <c r="A296" s="282" t="s">
        <v>62</v>
      </c>
      <c r="B296" s="265"/>
      <c r="C296" s="265"/>
      <c r="D296" s="265"/>
      <c r="E296" s="266"/>
      <c r="F296" s="220" t="str">
        <f>+F45</f>
        <v>1. okt. 2021</v>
      </c>
    </row>
    <row r="297" spans="1:6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>
      <c r="A299" s="35">
        <v>29</v>
      </c>
      <c r="B299" s="233">
        <f t="shared" ref="B299:B319" si="26">+AK34/12</f>
        <v>1497.875</v>
      </c>
      <c r="C299" s="233">
        <f t="shared" ref="C299:C319" si="27">+AL34/12</f>
        <v>2995.75</v>
      </c>
      <c r="D299" s="233">
        <f t="shared" ref="D299:D319" si="28">+(AK34+AL34)/12</f>
        <v>4493.625</v>
      </c>
      <c r="F299" s="23">
        <f t="shared" ref="F299:F319" si="29">ROUND(AG34*$E$17%*15%,0)/12</f>
        <v>3896.1666666666665</v>
      </c>
    </row>
    <row r="300" spans="1:6" ht="15" customHeight="1">
      <c r="A300" s="35">
        <f t="shared" ref="A300:A319" si="30">+A299+1</f>
        <v>30</v>
      </c>
      <c r="B300" s="233">
        <f t="shared" si="26"/>
        <v>1526.4166666666667</v>
      </c>
      <c r="C300" s="233">
        <f t="shared" si="27"/>
        <v>3052.834166666667</v>
      </c>
      <c r="D300" s="233">
        <f t="shared" si="28"/>
        <v>4579.2508333333335</v>
      </c>
      <c r="F300" s="23">
        <f t="shared" si="29"/>
        <v>3970.4166666666665</v>
      </c>
    </row>
    <row r="301" spans="1:6" ht="15.75" customHeight="1">
      <c r="A301" s="35">
        <f>+A300+1</f>
        <v>31</v>
      </c>
      <c r="B301" s="233">
        <f t="shared" si="26"/>
        <v>1555.6983333333335</v>
      </c>
      <c r="C301" s="233">
        <f t="shared" si="27"/>
        <v>3111.396666666667</v>
      </c>
      <c r="D301" s="233">
        <f t="shared" si="28"/>
        <v>4667.0950000000003</v>
      </c>
      <c r="F301" s="23">
        <f t="shared" si="29"/>
        <v>4046.5833333333335</v>
      </c>
    </row>
    <row r="302" spans="1:6">
      <c r="A302" s="35">
        <f t="shared" si="30"/>
        <v>32</v>
      </c>
      <c r="B302" s="233">
        <f t="shared" si="26"/>
        <v>1585.7558333333334</v>
      </c>
      <c r="C302" s="233">
        <f t="shared" si="27"/>
        <v>3171.5116666666668</v>
      </c>
      <c r="D302" s="233">
        <f t="shared" si="28"/>
        <v>4757.2674999999999</v>
      </c>
      <c r="F302" s="23">
        <f t="shared" si="29"/>
        <v>4124.833333333333</v>
      </c>
    </row>
    <row r="303" spans="1:6">
      <c r="A303" s="35">
        <f t="shared" si="30"/>
        <v>33</v>
      </c>
      <c r="B303" s="233">
        <f t="shared" si="26"/>
        <v>1616.5741666666665</v>
      </c>
      <c r="C303" s="233">
        <f t="shared" si="27"/>
        <v>3233.1474999999996</v>
      </c>
      <c r="D303" s="233">
        <f t="shared" si="28"/>
        <v>4849.7216666666664</v>
      </c>
      <c r="F303" s="23">
        <f t="shared" si="29"/>
        <v>4205</v>
      </c>
    </row>
    <row r="304" spans="1:6">
      <c r="A304" s="35">
        <f t="shared" si="30"/>
        <v>34</v>
      </c>
      <c r="B304" s="233">
        <f t="shared" si="26"/>
        <v>1648.2166666666665</v>
      </c>
      <c r="C304" s="233">
        <f t="shared" si="27"/>
        <v>3296.4333333333329</v>
      </c>
      <c r="D304" s="233">
        <f t="shared" si="28"/>
        <v>4944.6499999999996</v>
      </c>
      <c r="F304" s="23">
        <f t="shared" si="29"/>
        <v>4287.25</v>
      </c>
    </row>
    <row r="305" spans="1:6">
      <c r="A305" s="35">
        <f t="shared" si="30"/>
        <v>35</v>
      </c>
      <c r="B305" s="233">
        <f t="shared" si="26"/>
        <v>1680.6891666666668</v>
      </c>
      <c r="C305" s="233">
        <f t="shared" si="27"/>
        <v>3361.3783333333336</v>
      </c>
      <c r="D305" s="233">
        <f t="shared" si="28"/>
        <v>5042.0675000000001</v>
      </c>
      <c r="F305" s="23">
        <f t="shared" si="29"/>
        <v>4371.75</v>
      </c>
    </row>
    <row r="306" spans="1:6">
      <c r="A306" s="35">
        <f t="shared" si="30"/>
        <v>36</v>
      </c>
      <c r="B306" s="233">
        <f t="shared" si="26"/>
        <v>1713.9975000000002</v>
      </c>
      <c r="C306" s="233">
        <f t="shared" si="27"/>
        <v>3427.9950000000003</v>
      </c>
      <c r="D306" s="233">
        <f t="shared" si="28"/>
        <v>5141.9925000000003</v>
      </c>
      <c r="F306" s="23">
        <f t="shared" si="29"/>
        <v>4458.333333333333</v>
      </c>
    </row>
    <row r="307" spans="1:6">
      <c r="A307" s="35">
        <f t="shared" si="30"/>
        <v>37</v>
      </c>
      <c r="B307" s="233">
        <f t="shared" si="26"/>
        <v>1748.1783333333333</v>
      </c>
      <c r="C307" s="233">
        <f t="shared" si="27"/>
        <v>3496.3566666666666</v>
      </c>
      <c r="D307" s="233">
        <f t="shared" si="28"/>
        <v>5244.5349999999999</v>
      </c>
      <c r="F307" s="23">
        <f t="shared" si="29"/>
        <v>4547.25</v>
      </c>
    </row>
    <row r="308" spans="1:6">
      <c r="A308" s="35">
        <f t="shared" si="30"/>
        <v>38</v>
      </c>
      <c r="B308" s="233">
        <f t="shared" si="26"/>
        <v>1783.9066666666668</v>
      </c>
      <c r="C308" s="233">
        <f t="shared" si="27"/>
        <v>3567.8141666666666</v>
      </c>
      <c r="D308" s="233">
        <f t="shared" si="28"/>
        <v>5351.7208333333328</v>
      </c>
      <c r="F308" s="23">
        <f t="shared" si="29"/>
        <v>4640.25</v>
      </c>
    </row>
    <row r="309" spans="1:6">
      <c r="A309" s="35">
        <f t="shared" si="30"/>
        <v>39</v>
      </c>
      <c r="B309" s="233">
        <f t="shared" si="26"/>
        <v>1820.6475</v>
      </c>
      <c r="C309" s="233">
        <f t="shared" si="27"/>
        <v>3641.2950000000001</v>
      </c>
      <c r="D309" s="233">
        <f t="shared" si="28"/>
        <v>5461.9425000000001</v>
      </c>
      <c r="F309" s="23">
        <f t="shared" si="29"/>
        <v>4735.75</v>
      </c>
    </row>
    <row r="310" spans="1:6">
      <c r="A310" s="35">
        <f t="shared" si="30"/>
        <v>40</v>
      </c>
      <c r="B310" s="233">
        <f t="shared" si="26"/>
        <v>1858.3358333333333</v>
      </c>
      <c r="C310" s="233">
        <f t="shared" si="27"/>
        <v>3716.6725000000001</v>
      </c>
      <c r="D310" s="233">
        <f t="shared" si="28"/>
        <v>5575.0083333333341</v>
      </c>
      <c r="F310" s="23">
        <f t="shared" si="29"/>
        <v>4833.833333333333</v>
      </c>
    </row>
    <row r="311" spans="1:6">
      <c r="A311" s="35">
        <f t="shared" si="30"/>
        <v>41</v>
      </c>
      <c r="B311" s="233">
        <f t="shared" si="26"/>
        <v>1897.01</v>
      </c>
      <c r="C311" s="233">
        <f t="shared" si="27"/>
        <v>3794.02</v>
      </c>
      <c r="D311" s="233">
        <f t="shared" si="28"/>
        <v>5691.03</v>
      </c>
      <c r="F311" s="23">
        <f t="shared" si="29"/>
        <v>4934.416666666667</v>
      </c>
    </row>
    <row r="312" spans="1:6">
      <c r="A312" s="35">
        <f t="shared" si="30"/>
        <v>42</v>
      </c>
      <c r="B312" s="233">
        <f t="shared" si="26"/>
        <v>1936.6850000000002</v>
      </c>
      <c r="C312" s="233">
        <f t="shared" si="27"/>
        <v>3873.3708333333329</v>
      </c>
      <c r="D312" s="233">
        <f t="shared" si="28"/>
        <v>5810.0558333333329</v>
      </c>
      <c r="F312" s="229">
        <f t="shared" si="29"/>
        <v>5037.583333333333</v>
      </c>
    </row>
    <row r="313" spans="1:6">
      <c r="A313" s="35">
        <f t="shared" si="30"/>
        <v>43</v>
      </c>
      <c r="B313" s="233">
        <f t="shared" si="26"/>
        <v>1979.6808333333331</v>
      </c>
      <c r="C313" s="233">
        <f t="shared" si="27"/>
        <v>3959.3608333333336</v>
      </c>
      <c r="D313" s="233">
        <f t="shared" si="28"/>
        <v>5939.041666666667</v>
      </c>
      <c r="F313" s="229">
        <f t="shared" si="29"/>
        <v>5149.416666666667</v>
      </c>
    </row>
    <row r="314" spans="1:6">
      <c r="A314" s="35">
        <f t="shared" si="30"/>
        <v>44</v>
      </c>
      <c r="B314" s="233">
        <f t="shared" si="26"/>
        <v>2023.8591666666669</v>
      </c>
      <c r="C314" s="233">
        <f t="shared" si="27"/>
        <v>4047.7183333333337</v>
      </c>
      <c r="D314" s="233">
        <f t="shared" si="28"/>
        <v>6071.5775000000003</v>
      </c>
      <c r="F314" s="23">
        <f t="shared" si="29"/>
        <v>5264.333333333333</v>
      </c>
    </row>
    <row r="315" spans="1:6">
      <c r="A315" s="35">
        <f t="shared" si="30"/>
        <v>45</v>
      </c>
      <c r="B315" s="233">
        <f t="shared" si="26"/>
        <v>2069.2483333333334</v>
      </c>
      <c r="C315" s="233">
        <f t="shared" si="27"/>
        <v>4138.4966666666669</v>
      </c>
      <c r="D315" s="233">
        <f t="shared" si="28"/>
        <v>6207.7449999999999</v>
      </c>
      <c r="F315" s="23">
        <f t="shared" si="29"/>
        <v>5382.416666666667</v>
      </c>
    </row>
    <row r="316" spans="1:6">
      <c r="A316" s="35">
        <f t="shared" si="30"/>
        <v>46</v>
      </c>
      <c r="B316" s="233">
        <f t="shared" si="26"/>
        <v>2115.8958333333335</v>
      </c>
      <c r="C316" s="233">
        <f t="shared" si="27"/>
        <v>4231.791666666667</v>
      </c>
      <c r="D316" s="233">
        <f t="shared" si="28"/>
        <v>6347.6875</v>
      </c>
      <c r="F316" s="23">
        <f t="shared" si="29"/>
        <v>5503.75</v>
      </c>
    </row>
    <row r="317" spans="1:6">
      <c r="A317" s="35">
        <f t="shared" si="30"/>
        <v>47</v>
      </c>
      <c r="B317" s="233">
        <f t="shared" si="26"/>
        <v>2213.0566666666668</v>
      </c>
      <c r="C317" s="233">
        <f t="shared" si="27"/>
        <v>4426.1141666666672</v>
      </c>
      <c r="D317" s="233">
        <f t="shared" si="28"/>
        <v>6639.1708333333336</v>
      </c>
      <c r="F317" s="23">
        <f t="shared" si="29"/>
        <v>5756.5</v>
      </c>
    </row>
    <row r="318" spans="1:6">
      <c r="A318" s="36">
        <f t="shared" si="30"/>
        <v>48</v>
      </c>
      <c r="B318" s="234">
        <f t="shared" si="26"/>
        <v>2361.6958333333332</v>
      </c>
      <c r="C318" s="233">
        <f t="shared" si="27"/>
        <v>4723.3916666666664</v>
      </c>
      <c r="D318" s="233">
        <f t="shared" si="28"/>
        <v>7085.0874999999987</v>
      </c>
      <c r="F318" s="229">
        <f t="shared" si="29"/>
        <v>6143.166666666667</v>
      </c>
    </row>
    <row r="319" spans="1:6" ht="14" thickBot="1">
      <c r="A319" s="37">
        <f t="shared" si="30"/>
        <v>49</v>
      </c>
      <c r="B319" s="235">
        <f t="shared" si="26"/>
        <v>2526.3891666666664</v>
      </c>
      <c r="C319" s="235">
        <f t="shared" si="27"/>
        <v>5052.7775000000001</v>
      </c>
      <c r="D319" s="235">
        <f t="shared" si="28"/>
        <v>7579.166666666667</v>
      </c>
      <c r="E319" s="87"/>
      <c r="F319" s="236">
        <f t="shared" si="29"/>
        <v>6571.5</v>
      </c>
    </row>
    <row r="320" spans="1:6" ht="15" thickTop="1" thickBot="1">
      <c r="A320" s="201"/>
      <c r="B320" s="12"/>
      <c r="C320" s="12"/>
      <c r="D320" s="12"/>
      <c r="E320" s="12"/>
      <c r="F320" s="12"/>
    </row>
    <row r="321" spans="1:6" ht="15" thickTop="1" thickBot="1">
      <c r="A321" s="86" t="s">
        <v>198</v>
      </c>
      <c r="B321" s="84"/>
      <c r="C321" s="84"/>
      <c r="D321" s="85"/>
      <c r="F321" t="s">
        <v>49</v>
      </c>
    </row>
    <row r="322" spans="1:6" ht="14" thickBot="1">
      <c r="A322" s="289"/>
      <c r="B322" s="98"/>
      <c r="C322" s="98"/>
      <c r="D322" s="99"/>
    </row>
    <row r="323" spans="1:6" ht="14" thickBot="1">
      <c r="A323" s="289"/>
      <c r="B323" s="287" t="s">
        <v>196</v>
      </c>
      <c r="C323" s="287" t="s">
        <v>17</v>
      </c>
      <c r="D323" s="288" t="s">
        <v>42</v>
      </c>
    </row>
    <row r="324" spans="1:6" ht="14" thickBot="1">
      <c r="A324" s="100" t="s">
        <v>193</v>
      </c>
      <c r="B324" s="98"/>
      <c r="C324" s="98"/>
      <c r="D324" s="99"/>
    </row>
    <row r="325" spans="1:6">
      <c r="A325" s="81" t="s">
        <v>24</v>
      </c>
      <c r="B325" s="82">
        <f>+F199*17.3%/3</f>
        <v>2266.7890700773337</v>
      </c>
      <c r="C325" s="82">
        <f>+F199*17.3%*2/3</f>
        <v>4533.5781401546674</v>
      </c>
      <c r="D325" s="83">
        <f>+F199*17.3%</f>
        <v>6800.3672102320006</v>
      </c>
    </row>
    <row r="326" spans="1:6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4" thickBot="1">
      <c r="A327" s="101" t="s">
        <v>26</v>
      </c>
      <c r="B327" s="102">
        <f>+F201*17.3%/3</f>
        <v>2654.9143727804444</v>
      </c>
      <c r="C327" s="102">
        <f>+F201*17.3%*2/3</f>
        <v>5309.8287455608888</v>
      </c>
      <c r="D327" s="103">
        <f>+F201*17.3%</f>
        <v>7964.7431183413337</v>
      </c>
    </row>
    <row r="328" spans="1:6" ht="14" thickBot="1">
      <c r="A328" s="100" t="s">
        <v>194</v>
      </c>
      <c r="B328" s="98"/>
      <c r="C328" s="98"/>
      <c r="D328" s="99"/>
    </row>
    <row r="329" spans="1:6">
      <c r="A329" s="22" t="s">
        <v>24</v>
      </c>
      <c r="B329" s="82">
        <f>+F203*17.3%/3</f>
        <v>2457.4539716728891</v>
      </c>
      <c r="C329" s="82">
        <f>+F203*17.3%*2/3</f>
        <v>4914.9079433457782</v>
      </c>
      <c r="D329" s="83">
        <f>+F203*17.3%</f>
        <v>7372.3619150186669</v>
      </c>
    </row>
    <row r="330" spans="1:6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4" thickBot="1">
      <c r="A331" s="31" t="s">
        <v>26</v>
      </c>
      <c r="B331" s="48">
        <f>+F205*17.3%/3</f>
        <v>2845.5792743759998</v>
      </c>
      <c r="C331" s="48">
        <f>+F205*17.3%*2/3</f>
        <v>5691.1585487519997</v>
      </c>
      <c r="D331" s="49">
        <f>+F205*17.3%</f>
        <v>8536.7378231279999</v>
      </c>
    </row>
    <row r="332" spans="1:6" ht="15" thickTop="1" thickBot="1">
      <c r="A332" s="97" t="s">
        <v>195</v>
      </c>
      <c r="B332" s="84"/>
      <c r="C332" s="84"/>
      <c r="D332" s="85"/>
    </row>
    <row r="333" spans="1:6">
      <c r="A333" s="81" t="s">
        <v>24</v>
      </c>
      <c r="B333" s="82">
        <f>+F207*17.3%/3</f>
        <v>2648.118873268445</v>
      </c>
      <c r="C333" s="82">
        <f>+F207*17.3%*2/3</f>
        <v>5296.23774653689</v>
      </c>
      <c r="D333" s="83">
        <f>+F207*17.3%</f>
        <v>7944.356619805335</v>
      </c>
    </row>
    <row r="334" spans="1:6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4" thickBot="1">
      <c r="A335" s="241" t="s">
        <v>26</v>
      </c>
      <c r="B335" s="48">
        <f>+F209*17.3%/3</f>
        <v>3036.2441759715562</v>
      </c>
      <c r="C335" s="48">
        <f>+F209*17.3%*2/3</f>
        <v>6072.4883519431123</v>
      </c>
      <c r="D335" s="49">
        <f>+F209*17.3%</f>
        <v>9108.732527914668</v>
      </c>
    </row>
    <row r="336" spans="1:6" ht="15" thickTop="1" thickBot="1">
      <c r="A336" s="9"/>
      <c r="B336" s="95"/>
      <c r="C336" s="95"/>
      <c r="D336" s="286"/>
    </row>
    <row r="337" spans="1:6" ht="15" thickTop="1" thickBot="1">
      <c r="A337" s="97" t="s">
        <v>192</v>
      </c>
      <c r="B337" s="84"/>
      <c r="C337" s="84"/>
      <c r="D337" s="85"/>
    </row>
    <row r="338" spans="1:6">
      <c r="A338" s="22" t="s">
        <v>190</v>
      </c>
      <c r="B338" s="82">
        <f>+F212*17.3%/3</f>
        <v>1984.3179875253334</v>
      </c>
      <c r="C338" s="82">
        <f>+F212*17.3%*2/3</f>
        <v>3968.6359750506667</v>
      </c>
      <c r="D338" s="83">
        <f>+F212*17.3%</f>
        <v>5952.9539625759999</v>
      </c>
    </row>
    <row r="339" spans="1:6" ht="14" thickBot="1">
      <c r="A339" s="31" t="s">
        <v>191</v>
      </c>
      <c r="B339" s="48">
        <f>+F213*17.3%/3</f>
        <v>2125.5562063031116</v>
      </c>
      <c r="C339" s="48">
        <f>+F213*17.3%*2/3</f>
        <v>4251.1124126062232</v>
      </c>
      <c r="D339" s="49">
        <f>+F213*17.3%</f>
        <v>6376.6686189093343</v>
      </c>
    </row>
    <row r="340" spans="1:6" ht="14" thickTop="1">
      <c r="A340" s="10"/>
      <c r="B340" s="95"/>
      <c r="C340" s="95"/>
      <c r="D340" s="95"/>
    </row>
    <row r="341" spans="1:6" ht="14" thickBot="1">
      <c r="A341" s="161"/>
      <c r="B341" s="157"/>
      <c r="C341" s="12"/>
      <c r="D341" s="12"/>
    </row>
    <row r="342" spans="1:6" ht="15" thickTop="1" thickBot="1">
      <c r="A342" s="100" t="s">
        <v>73</v>
      </c>
      <c r="B342" s="297" t="s">
        <v>196</v>
      </c>
      <c r="C342" s="297" t="s">
        <v>17</v>
      </c>
      <c r="D342" s="298" t="s">
        <v>42</v>
      </c>
      <c r="E342" s="12"/>
      <c r="F342" s="12"/>
    </row>
    <row r="343" spans="1:6" ht="14.25" customHeight="1">
      <c r="A343" s="81" t="s">
        <v>46</v>
      </c>
      <c r="B343" s="82">
        <f>+F225*17.3%/3</f>
        <v>1497.7677194711111</v>
      </c>
      <c r="C343" s="82">
        <f>+F225*17.3%*2/3</f>
        <v>2995.5354389422223</v>
      </c>
      <c r="D343" s="83">
        <f>+F225*17.3%</f>
        <v>4493.3031584133332</v>
      </c>
      <c r="E343" s="12"/>
      <c r="F343" s="12"/>
    </row>
    <row r="344" spans="1:6">
      <c r="A344" s="41" t="s">
        <v>47</v>
      </c>
      <c r="B344" s="82">
        <f>+F226*17.3%/3</f>
        <v>1596.026679712</v>
      </c>
      <c r="C344" s="82">
        <f>+F226*17.3%*2/3</f>
        <v>3192.0533594240001</v>
      </c>
      <c r="D344" s="83">
        <f>+F226*17.3%</f>
        <v>4788.0800391359999</v>
      </c>
      <c r="E344" s="12"/>
      <c r="F344" s="12"/>
    </row>
    <row r="345" spans="1:6">
      <c r="A345" s="22" t="s">
        <v>48</v>
      </c>
      <c r="B345" s="183">
        <f>+F227*17.3%/3</f>
        <v>1744.1193030408892</v>
      </c>
      <c r="C345" s="183">
        <f>+F227*17.3%*2/3</f>
        <v>3488.2386060817785</v>
      </c>
      <c r="D345" s="90">
        <f>+F227*17.3%</f>
        <v>5232.3579091226675</v>
      </c>
      <c r="E345" s="12"/>
      <c r="F345" s="12"/>
    </row>
    <row r="346" spans="1:6" ht="14" thickBot="1">
      <c r="A346" s="160" t="s">
        <v>115</v>
      </c>
      <c r="B346" s="48">
        <f>+F228*17.3%/3</f>
        <v>1881.6839893795559</v>
      </c>
      <c r="C346" s="48">
        <f>+F228*17.3%*2/3</f>
        <v>3763.3679787591118</v>
      </c>
      <c r="D346" s="49">
        <f>+F228*17.3%</f>
        <v>5645.0519681386677</v>
      </c>
      <c r="E346" s="12"/>
      <c r="F346" s="12"/>
    </row>
    <row r="347" spans="1:6" ht="15" thickTop="1" thickBot="1">
      <c r="A347" s="10"/>
      <c r="B347" s="95"/>
      <c r="C347" s="95"/>
      <c r="D347" s="95"/>
    </row>
    <row r="348" spans="1:6" ht="14" thickTop="1">
      <c r="A348" s="264" t="s">
        <v>199</v>
      </c>
      <c r="B348" s="291"/>
      <c r="C348" s="292"/>
      <c r="D348" s="293"/>
    </row>
    <row r="349" spans="1:6">
      <c r="A349" s="294"/>
      <c r="B349" s="290" t="s">
        <v>13</v>
      </c>
      <c r="C349" s="290"/>
      <c r="D349" s="295"/>
    </row>
    <row r="350" spans="1:6">
      <c r="A350" s="231"/>
      <c r="B350" s="230" t="s">
        <v>16</v>
      </c>
      <c r="C350" s="230" t="s">
        <v>17</v>
      </c>
      <c r="D350" s="232" t="s">
        <v>42</v>
      </c>
    </row>
    <row r="351" spans="1:6">
      <c r="A351" s="52" t="s">
        <v>93</v>
      </c>
      <c r="B351" s="44">
        <f>+F248*17.3%/3</f>
        <v>100.67406684444445</v>
      </c>
      <c r="C351" s="44">
        <f>+F248*17.3%*2/3</f>
        <v>201.34813368888891</v>
      </c>
      <c r="D351" s="45">
        <f>+F248*17.3%</f>
        <v>302.02220053333338</v>
      </c>
    </row>
    <row r="352" spans="1:6">
      <c r="A352" s="52" t="s">
        <v>118</v>
      </c>
      <c r="B352" s="44">
        <f>+F242*17.3%/3</f>
        <v>14.994009955555557</v>
      </c>
      <c r="C352" s="44">
        <f>+F242*17.3%*2/3</f>
        <v>29.988019911111113</v>
      </c>
      <c r="D352" s="45">
        <f>+F242*17.3%</f>
        <v>44.982029866666672</v>
      </c>
    </row>
    <row r="353" spans="1:6" ht="14" thickBot="1">
      <c r="A353" s="53" t="s">
        <v>185</v>
      </c>
      <c r="B353" s="48">
        <f>+F245*17.3%/3</f>
        <v>4.8195032000000007</v>
      </c>
      <c r="C353" s="48">
        <f>+F245*17.3%*2/3</f>
        <v>9.6390064000000013</v>
      </c>
      <c r="D353" s="49">
        <f>+F245*17.3%</f>
        <v>14.458509600000001</v>
      </c>
    </row>
    <row r="354" spans="1:6" ht="15" thickTop="1" thickBot="1">
      <c r="A354" s="11"/>
      <c r="B354" s="11"/>
      <c r="C354" s="11"/>
      <c r="D354" s="11"/>
    </row>
    <row r="355" spans="1:6" ht="15" thickTop="1" thickBot="1">
      <c r="A355" s="141" t="s">
        <v>64</v>
      </c>
      <c r="B355" s="84"/>
      <c r="C355" s="139"/>
      <c r="D355" s="184"/>
    </row>
    <row r="356" spans="1:6">
      <c r="A356" s="112" t="s">
        <v>65</v>
      </c>
      <c r="B356" s="82">
        <f t="shared" ref="B356:B363" si="31">+F251*17.3%/3</f>
        <v>0</v>
      </c>
      <c r="C356" s="82">
        <f t="shared" ref="C356:C363" si="32">+F251*17.3%*2/3</f>
        <v>0</v>
      </c>
      <c r="D356" s="83">
        <f t="shared" ref="D356:D363" si="33">+F251*17.3%</f>
        <v>0</v>
      </c>
    </row>
    <row r="357" spans="1:6">
      <c r="A357" s="113" t="s">
        <v>66</v>
      </c>
      <c r="B357" s="82">
        <f t="shared" si="31"/>
        <v>0</v>
      </c>
      <c r="C357" s="82">
        <f t="shared" si="32"/>
        <v>0</v>
      </c>
      <c r="D357" s="83">
        <f t="shared" si="33"/>
        <v>0</v>
      </c>
    </row>
    <row r="358" spans="1:6">
      <c r="A358" s="113" t="s">
        <v>67</v>
      </c>
      <c r="B358" s="82">
        <f t="shared" si="31"/>
        <v>0</v>
      </c>
      <c r="C358" s="82">
        <f t="shared" si="32"/>
        <v>0</v>
      </c>
      <c r="D358" s="83">
        <f t="shared" si="33"/>
        <v>0</v>
      </c>
    </row>
    <row r="359" spans="1:6">
      <c r="A359" s="113" t="s">
        <v>68</v>
      </c>
      <c r="B359" s="82">
        <f t="shared" si="31"/>
        <v>0</v>
      </c>
      <c r="C359" s="82">
        <f t="shared" si="32"/>
        <v>0</v>
      </c>
      <c r="D359" s="83">
        <f t="shared" si="33"/>
        <v>0</v>
      </c>
      <c r="E359" s="10"/>
      <c r="F359" s="10"/>
    </row>
    <row r="360" spans="1:6">
      <c r="A360" s="113" t="s">
        <v>69</v>
      </c>
      <c r="B360" s="82">
        <f t="shared" si="31"/>
        <v>0</v>
      </c>
      <c r="C360" s="82">
        <f t="shared" si="32"/>
        <v>0</v>
      </c>
      <c r="D360" s="83">
        <f t="shared" si="33"/>
        <v>0</v>
      </c>
    </row>
    <row r="361" spans="1:6">
      <c r="A361" s="113" t="s">
        <v>70</v>
      </c>
      <c r="B361" s="82">
        <f t="shared" si="31"/>
        <v>0</v>
      </c>
      <c r="C361" s="82">
        <f t="shared" si="32"/>
        <v>0</v>
      </c>
      <c r="D361" s="83">
        <f t="shared" si="33"/>
        <v>0</v>
      </c>
    </row>
    <row r="362" spans="1:6">
      <c r="A362" s="113" t="s">
        <v>71</v>
      </c>
      <c r="B362" s="82">
        <f t="shared" si="31"/>
        <v>0</v>
      </c>
      <c r="C362" s="82">
        <f t="shared" si="32"/>
        <v>0</v>
      </c>
      <c r="D362" s="83">
        <f t="shared" si="33"/>
        <v>0</v>
      </c>
    </row>
    <row r="363" spans="1:6" ht="14" thickBot="1">
      <c r="A363" s="114" t="s">
        <v>72</v>
      </c>
      <c r="B363" s="48">
        <f t="shared" si="31"/>
        <v>0</v>
      </c>
      <c r="C363" s="48">
        <f t="shared" si="32"/>
        <v>0</v>
      </c>
      <c r="D363" s="49">
        <f t="shared" si="33"/>
        <v>0</v>
      </c>
    </row>
    <row r="364" spans="1:6" ht="14" thickTop="1">
      <c r="A364" s="50"/>
      <c r="B364" s="95"/>
      <c r="C364" s="95"/>
      <c r="D364" s="95"/>
    </row>
    <row r="365" spans="1:6">
      <c r="A365" t="s">
        <v>9</v>
      </c>
      <c r="C365" s="156">
        <f>+E$17</f>
        <v>111.4336</v>
      </c>
    </row>
    <row r="366" spans="1:6" ht="14" thickBot="1"/>
    <row r="367" spans="1:6" ht="15" thickTop="1" thickBot="1">
      <c r="A367" s="51" t="s">
        <v>78</v>
      </c>
      <c r="B367" s="84"/>
      <c r="C367" s="84"/>
      <c r="D367" s="85"/>
    </row>
    <row r="368" spans="1:6" ht="14" thickBot="1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>
      <c r="A369" s="110">
        <v>8</v>
      </c>
      <c r="B369" s="109">
        <f t="shared" ref="B369:B403" si="34">+AN13/12</f>
        <v>1028.9100000000001</v>
      </c>
      <c r="C369" s="109">
        <f t="shared" ref="C369:C403" si="35">+AO13/12</f>
        <v>2057.8208333333332</v>
      </c>
      <c r="D369" s="111">
        <f t="shared" ref="D369:D403" si="36">+(AN13+AO13)/12</f>
        <v>3086.7308333333331</v>
      </c>
    </row>
    <row r="370" spans="1:4">
      <c r="A370" s="35">
        <f>+A369+1</f>
        <v>9</v>
      </c>
      <c r="B370" s="44">
        <f t="shared" si="34"/>
        <v>1046.1316666666667</v>
      </c>
      <c r="C370" s="44">
        <f t="shared" si="35"/>
        <v>2092.2641666666664</v>
      </c>
      <c r="D370" s="45">
        <f t="shared" si="36"/>
        <v>3138.3958333333335</v>
      </c>
    </row>
    <row r="371" spans="1:4">
      <c r="A371" s="35">
        <f t="shared" ref="A371:A399" si="37">+A370+1</f>
        <v>10</v>
      </c>
      <c r="B371" s="44">
        <f t="shared" si="34"/>
        <v>1063.82</v>
      </c>
      <c r="C371" s="44">
        <f t="shared" si="35"/>
        <v>2127.6391666666664</v>
      </c>
      <c r="D371" s="45">
        <f t="shared" si="36"/>
        <v>3191.4591666666661</v>
      </c>
    </row>
    <row r="372" spans="1:4">
      <c r="A372" s="35">
        <f t="shared" si="37"/>
        <v>11</v>
      </c>
      <c r="B372" s="44">
        <f t="shared" si="34"/>
        <v>1082</v>
      </c>
      <c r="C372" s="44">
        <f t="shared" si="35"/>
        <v>2164</v>
      </c>
      <c r="D372" s="45">
        <f t="shared" si="36"/>
        <v>3246</v>
      </c>
    </row>
    <row r="373" spans="1:4">
      <c r="A373" s="35">
        <f t="shared" si="37"/>
        <v>12</v>
      </c>
      <c r="B373" s="44">
        <f t="shared" si="34"/>
        <v>1100.6783333333333</v>
      </c>
      <c r="C373" s="44">
        <f t="shared" si="35"/>
        <v>2201.3566666666666</v>
      </c>
      <c r="D373" s="45">
        <f t="shared" si="36"/>
        <v>3302.0349999999999</v>
      </c>
    </row>
    <row r="374" spans="1:4">
      <c r="A374" s="35">
        <f t="shared" si="37"/>
        <v>13</v>
      </c>
      <c r="B374" s="44">
        <f t="shared" si="34"/>
        <v>1119.8708333333334</v>
      </c>
      <c r="C374" s="44">
        <f t="shared" si="35"/>
        <v>2239.7408333333333</v>
      </c>
      <c r="D374" s="45">
        <f t="shared" si="36"/>
        <v>3359.6116666666662</v>
      </c>
    </row>
    <row r="375" spans="1:4">
      <c r="A375" s="35">
        <f t="shared" si="37"/>
        <v>14</v>
      </c>
      <c r="B375" s="44">
        <f t="shared" si="34"/>
        <v>1139.5933333333335</v>
      </c>
      <c r="C375" s="44">
        <f t="shared" si="35"/>
        <v>2279.1858333333334</v>
      </c>
      <c r="D375" s="45">
        <f t="shared" si="36"/>
        <v>3418.7791666666667</v>
      </c>
    </row>
    <row r="376" spans="1:4">
      <c r="A376" s="35">
        <f t="shared" si="37"/>
        <v>15</v>
      </c>
      <c r="B376" s="44">
        <f t="shared" si="34"/>
        <v>1159.8508333333332</v>
      </c>
      <c r="C376" s="44">
        <f t="shared" si="35"/>
        <v>2319.7016666666664</v>
      </c>
      <c r="D376" s="45">
        <f t="shared" si="36"/>
        <v>3479.5524999999998</v>
      </c>
    </row>
    <row r="377" spans="1:4">
      <c r="A377" s="35">
        <f t="shared" si="37"/>
        <v>16</v>
      </c>
      <c r="B377" s="44">
        <f t="shared" si="34"/>
        <v>1180.6766666666667</v>
      </c>
      <c r="C377" s="44">
        <f t="shared" si="35"/>
        <v>2361.3533333333335</v>
      </c>
      <c r="D377" s="45">
        <f t="shared" si="36"/>
        <v>3542.03</v>
      </c>
    </row>
    <row r="378" spans="1:4">
      <c r="A378" s="35">
        <f t="shared" si="37"/>
        <v>17</v>
      </c>
      <c r="B378" s="44">
        <f t="shared" si="34"/>
        <v>1202.0591666666667</v>
      </c>
      <c r="C378" s="44">
        <f t="shared" si="35"/>
        <v>2404.1183333333333</v>
      </c>
      <c r="D378" s="45">
        <f t="shared" si="36"/>
        <v>3606.1774999999998</v>
      </c>
    </row>
    <row r="379" spans="1:4">
      <c r="A379" s="35">
        <f t="shared" si="37"/>
        <v>18</v>
      </c>
      <c r="B379" s="44">
        <f t="shared" si="34"/>
        <v>1224.0416666666667</v>
      </c>
      <c r="C379" s="44">
        <f t="shared" si="35"/>
        <v>2448.0825</v>
      </c>
      <c r="D379" s="45">
        <f t="shared" si="36"/>
        <v>3672.124166666667</v>
      </c>
    </row>
    <row r="380" spans="1:4">
      <c r="A380" s="35">
        <f t="shared" si="37"/>
        <v>19</v>
      </c>
      <c r="B380" s="44">
        <f t="shared" si="34"/>
        <v>1246.6233333333332</v>
      </c>
      <c r="C380" s="44">
        <f t="shared" si="35"/>
        <v>2493.2466666666664</v>
      </c>
      <c r="D380" s="45">
        <f t="shared" si="36"/>
        <v>3739.8700000000003</v>
      </c>
    </row>
    <row r="381" spans="1:4">
      <c r="A381" s="35">
        <f t="shared" si="37"/>
        <v>20</v>
      </c>
      <c r="B381" s="44">
        <f t="shared" si="34"/>
        <v>1269.8316666666667</v>
      </c>
      <c r="C381" s="44">
        <f t="shared" si="35"/>
        <v>2539.6641666666669</v>
      </c>
      <c r="D381" s="45">
        <f t="shared" si="36"/>
        <v>3809.4958333333329</v>
      </c>
    </row>
    <row r="382" spans="1:4">
      <c r="A382" s="35">
        <f t="shared" si="37"/>
        <v>21</v>
      </c>
      <c r="B382" s="44">
        <f t="shared" si="34"/>
        <v>1293.6833333333334</v>
      </c>
      <c r="C382" s="44">
        <f t="shared" si="35"/>
        <v>2587.3666666666668</v>
      </c>
      <c r="D382" s="45">
        <f t="shared" si="36"/>
        <v>3881.0500000000006</v>
      </c>
    </row>
    <row r="383" spans="1:4">
      <c r="A383" s="35">
        <f t="shared" si="37"/>
        <v>22</v>
      </c>
      <c r="B383" s="44">
        <f t="shared" si="34"/>
        <v>1317.5133333333333</v>
      </c>
      <c r="C383" s="44">
        <f t="shared" si="35"/>
        <v>2635.0258333333336</v>
      </c>
      <c r="D383" s="45">
        <f t="shared" si="36"/>
        <v>3952.5391666666669</v>
      </c>
    </row>
    <row r="384" spans="1:4">
      <c r="A384" s="35">
        <f t="shared" si="37"/>
        <v>23</v>
      </c>
      <c r="B384" s="44">
        <f t="shared" si="34"/>
        <v>1341.2841666666666</v>
      </c>
      <c r="C384" s="44">
        <f t="shared" si="35"/>
        <v>2682.5675000000001</v>
      </c>
      <c r="D384" s="45">
        <f t="shared" si="36"/>
        <v>4023.8516666666669</v>
      </c>
    </row>
    <row r="385" spans="1:4">
      <c r="A385" s="35">
        <f t="shared" si="37"/>
        <v>24</v>
      </c>
      <c r="B385" s="44">
        <f t="shared" si="34"/>
        <v>1365.7291666666667</v>
      </c>
      <c r="C385" s="44">
        <f t="shared" si="35"/>
        <v>2731.459166666667</v>
      </c>
      <c r="D385" s="45">
        <f t="shared" si="36"/>
        <v>4097.1883333333335</v>
      </c>
    </row>
    <row r="386" spans="1:4">
      <c r="A386" s="35">
        <f t="shared" si="37"/>
        <v>25</v>
      </c>
      <c r="B386" s="44">
        <f t="shared" si="34"/>
        <v>1390.8066666666666</v>
      </c>
      <c r="C386" s="44">
        <f t="shared" si="35"/>
        <v>2781.6141666666667</v>
      </c>
      <c r="D386" s="45">
        <f t="shared" si="36"/>
        <v>4172.4208333333336</v>
      </c>
    </row>
    <row r="387" spans="1:4">
      <c r="A387" s="35">
        <f t="shared" si="37"/>
        <v>26</v>
      </c>
      <c r="B387" s="44">
        <f t="shared" si="34"/>
        <v>1416.5533333333333</v>
      </c>
      <c r="C387" s="44">
        <f t="shared" si="35"/>
        <v>2833.1075000000001</v>
      </c>
      <c r="D387" s="45">
        <f t="shared" si="36"/>
        <v>4249.6608333333334</v>
      </c>
    </row>
    <row r="388" spans="1:4">
      <c r="A388" s="35">
        <f t="shared" si="37"/>
        <v>27</v>
      </c>
      <c r="B388" s="44">
        <f t="shared" si="34"/>
        <v>1442.9591666666665</v>
      </c>
      <c r="C388" s="44">
        <f t="shared" si="35"/>
        <v>2885.9183333333331</v>
      </c>
      <c r="D388" s="45">
        <f t="shared" si="36"/>
        <v>4328.8774999999996</v>
      </c>
    </row>
    <row r="389" spans="1:4" ht="12.75" customHeight="1">
      <c r="A389" s="35">
        <f t="shared" si="37"/>
        <v>28</v>
      </c>
      <c r="B389" s="44">
        <f t="shared" si="34"/>
        <v>1470.0666666666666</v>
      </c>
      <c r="C389" s="44">
        <f t="shared" si="35"/>
        <v>2940.1324999999997</v>
      </c>
      <c r="D389" s="45">
        <f t="shared" si="36"/>
        <v>4410.1991666666663</v>
      </c>
    </row>
    <row r="390" spans="1:4">
      <c r="A390" s="35">
        <f t="shared" si="37"/>
        <v>29</v>
      </c>
      <c r="B390" s="44">
        <f t="shared" si="34"/>
        <v>1497.875</v>
      </c>
      <c r="C390" s="44">
        <f t="shared" si="35"/>
        <v>2995.75</v>
      </c>
      <c r="D390" s="45">
        <f t="shared" si="36"/>
        <v>4493.625</v>
      </c>
    </row>
    <row r="391" spans="1:4">
      <c r="A391" s="35">
        <f t="shared" si="37"/>
        <v>30</v>
      </c>
      <c r="B391" s="44">
        <f t="shared" si="34"/>
        <v>1526.4166666666667</v>
      </c>
      <c r="C391" s="44">
        <f t="shared" si="35"/>
        <v>3052.834166666667</v>
      </c>
      <c r="D391" s="45">
        <f t="shared" si="36"/>
        <v>4579.2508333333335</v>
      </c>
    </row>
    <row r="392" spans="1:4">
      <c r="A392" s="35">
        <f t="shared" si="37"/>
        <v>31</v>
      </c>
      <c r="B392" s="44">
        <f t="shared" si="34"/>
        <v>1555.6983333333335</v>
      </c>
      <c r="C392" s="44">
        <f t="shared" si="35"/>
        <v>3111.396666666667</v>
      </c>
      <c r="D392" s="45">
        <f t="shared" si="36"/>
        <v>4667.0950000000003</v>
      </c>
    </row>
    <row r="393" spans="1:4">
      <c r="A393" s="35">
        <f t="shared" si="37"/>
        <v>32</v>
      </c>
      <c r="B393" s="44">
        <f t="shared" si="34"/>
        <v>1585.7558333333334</v>
      </c>
      <c r="C393" s="44">
        <f t="shared" si="35"/>
        <v>3171.5116666666668</v>
      </c>
      <c r="D393" s="45">
        <f t="shared" si="36"/>
        <v>4757.2674999999999</v>
      </c>
    </row>
    <row r="394" spans="1:4">
      <c r="A394" s="35">
        <f t="shared" si="37"/>
        <v>33</v>
      </c>
      <c r="B394" s="44">
        <f t="shared" si="34"/>
        <v>1616.5741666666665</v>
      </c>
      <c r="C394" s="44">
        <f t="shared" si="35"/>
        <v>3233.1474999999996</v>
      </c>
      <c r="D394" s="45">
        <f t="shared" si="36"/>
        <v>4849.7216666666664</v>
      </c>
    </row>
    <row r="395" spans="1:4">
      <c r="A395" s="35">
        <f t="shared" si="37"/>
        <v>34</v>
      </c>
      <c r="B395" s="44">
        <f t="shared" si="34"/>
        <v>1648.2166666666665</v>
      </c>
      <c r="C395" s="44">
        <f t="shared" si="35"/>
        <v>3296.4333333333329</v>
      </c>
      <c r="D395" s="45">
        <f t="shared" si="36"/>
        <v>4944.6499999999996</v>
      </c>
    </row>
    <row r="396" spans="1:4">
      <c r="A396" s="35">
        <f t="shared" si="37"/>
        <v>35</v>
      </c>
      <c r="B396" s="44">
        <f t="shared" si="34"/>
        <v>1680.6891666666668</v>
      </c>
      <c r="C396" s="44">
        <f t="shared" si="35"/>
        <v>3361.3783333333336</v>
      </c>
      <c r="D396" s="45">
        <f t="shared" si="36"/>
        <v>5042.0675000000001</v>
      </c>
    </row>
    <row r="397" spans="1:4">
      <c r="A397" s="35">
        <f t="shared" si="37"/>
        <v>36</v>
      </c>
      <c r="B397" s="44">
        <f t="shared" si="34"/>
        <v>1713.9975000000002</v>
      </c>
      <c r="C397" s="44">
        <f t="shared" si="35"/>
        <v>3427.9950000000003</v>
      </c>
      <c r="D397" s="45">
        <f t="shared" si="36"/>
        <v>5141.9925000000003</v>
      </c>
    </row>
    <row r="398" spans="1:4">
      <c r="A398" s="35">
        <f t="shared" si="37"/>
        <v>37</v>
      </c>
      <c r="B398" s="44">
        <f t="shared" si="34"/>
        <v>1748.1783333333333</v>
      </c>
      <c r="C398" s="44">
        <f t="shared" si="35"/>
        <v>3496.3566666666666</v>
      </c>
      <c r="D398" s="45">
        <f t="shared" si="36"/>
        <v>5244.5349999999999</v>
      </c>
    </row>
    <row r="399" spans="1:4">
      <c r="A399" s="35">
        <f t="shared" si="37"/>
        <v>38</v>
      </c>
      <c r="B399" s="44">
        <f t="shared" si="34"/>
        <v>1783.9066666666668</v>
      </c>
      <c r="C399" s="44">
        <f t="shared" si="35"/>
        <v>3567.8141666666666</v>
      </c>
      <c r="D399" s="45">
        <f t="shared" si="36"/>
        <v>5351.7208333333328</v>
      </c>
    </row>
    <row r="400" spans="1:4">
      <c r="A400" s="35">
        <f>+A399+1</f>
        <v>39</v>
      </c>
      <c r="B400" s="44">
        <f t="shared" si="34"/>
        <v>1820.6475</v>
      </c>
      <c r="C400" s="44">
        <f t="shared" si="35"/>
        <v>3641.2950000000001</v>
      </c>
      <c r="D400" s="45">
        <f t="shared" si="36"/>
        <v>5461.9425000000001</v>
      </c>
    </row>
    <row r="401" spans="1:4">
      <c r="A401" s="35">
        <f>+A400+1</f>
        <v>40</v>
      </c>
      <c r="B401" s="44">
        <f t="shared" si="34"/>
        <v>1858.3358333333333</v>
      </c>
      <c r="C401" s="44">
        <f t="shared" si="35"/>
        <v>3716.6725000000001</v>
      </c>
      <c r="D401" s="45">
        <f t="shared" si="36"/>
        <v>5575.0083333333341</v>
      </c>
    </row>
    <row r="402" spans="1:4">
      <c r="A402" s="35">
        <f>+A401+1</f>
        <v>41</v>
      </c>
      <c r="B402" s="44">
        <f t="shared" si="34"/>
        <v>1897.01</v>
      </c>
      <c r="C402" s="44">
        <f t="shared" si="35"/>
        <v>3794.02</v>
      </c>
      <c r="D402" s="45">
        <f t="shared" si="36"/>
        <v>5691.03</v>
      </c>
    </row>
    <row r="403" spans="1:4" ht="14" thickBot="1">
      <c r="A403" s="37">
        <f>+A402+1</f>
        <v>42</v>
      </c>
      <c r="B403" s="48">
        <f t="shared" si="34"/>
        <v>1936.6850000000002</v>
      </c>
      <c r="C403" s="48">
        <f t="shared" si="35"/>
        <v>3873.3708333333329</v>
      </c>
      <c r="D403" s="49">
        <f t="shared" si="36"/>
        <v>5810.0558333333329</v>
      </c>
    </row>
    <row r="404" spans="1:4" ht="14" thickTop="1"/>
    <row r="405" spans="1:4">
      <c r="A405" t="s">
        <v>9</v>
      </c>
      <c r="C405" s="156">
        <f>+E$17</f>
        <v>111.4336</v>
      </c>
    </row>
    <row r="407" spans="1:4">
      <c r="A407" s="228" t="s">
        <v>129</v>
      </c>
    </row>
    <row r="409" spans="1:4">
      <c r="A409" s="228" t="s">
        <v>122</v>
      </c>
    </row>
    <row r="410" spans="1:4">
      <c r="A410" s="154" t="s">
        <v>130</v>
      </c>
    </row>
    <row r="411" spans="1:4">
      <c r="A411" s="154" t="s">
        <v>131</v>
      </c>
    </row>
    <row r="412" spans="1:4">
      <c r="A412" s="154" t="s">
        <v>132</v>
      </c>
    </row>
    <row r="413" spans="1:4">
      <c r="A413" s="154" t="s">
        <v>133</v>
      </c>
    </row>
    <row r="414" spans="1:4">
      <c r="A414" s="154" t="s">
        <v>134</v>
      </c>
    </row>
    <row r="415" spans="1:4">
      <c r="A415" s="154" t="s">
        <v>135</v>
      </c>
    </row>
    <row r="416" spans="1:4">
      <c r="A416" s="154" t="s">
        <v>136</v>
      </c>
    </row>
    <row r="417" spans="1:1">
      <c r="A417" s="154" t="s">
        <v>137</v>
      </c>
    </row>
    <row r="418" spans="1:1">
      <c r="A418" s="154" t="s">
        <v>138</v>
      </c>
    </row>
    <row r="419" spans="1:1">
      <c r="A419" s="154" t="s">
        <v>139</v>
      </c>
    </row>
    <row r="420" spans="1:1">
      <c r="A420" s="154" t="s">
        <v>140</v>
      </c>
    </row>
    <row r="421" spans="1:1">
      <c r="A421" s="154" t="s">
        <v>141</v>
      </c>
    </row>
    <row r="422" spans="1:1">
      <c r="A422" s="154" t="s">
        <v>142</v>
      </c>
    </row>
    <row r="423" spans="1:1">
      <c r="A423" s="154" t="s">
        <v>143</v>
      </c>
    </row>
    <row r="424" spans="1:1">
      <c r="A424" s="154" t="s">
        <v>144</v>
      </c>
    </row>
    <row r="425" spans="1:1">
      <c r="A425" s="154" t="s">
        <v>145</v>
      </c>
    </row>
    <row r="426" spans="1:1">
      <c r="A426" s="154" t="s">
        <v>146</v>
      </c>
    </row>
    <row r="427" spans="1:1">
      <c r="A427" s="154" t="s">
        <v>147</v>
      </c>
    </row>
    <row r="428" spans="1:1">
      <c r="A428" s="154" t="s">
        <v>148</v>
      </c>
    </row>
    <row r="429" spans="1:1">
      <c r="A429" s="154" t="s">
        <v>149</v>
      </c>
    </row>
    <row r="430" spans="1:1">
      <c r="A430" s="154" t="s">
        <v>150</v>
      </c>
    </row>
    <row r="431" spans="1:1">
      <c r="A431" s="154" t="s">
        <v>151</v>
      </c>
    </row>
    <row r="432" spans="1:1">
      <c r="A432" s="154" t="s">
        <v>152</v>
      </c>
    </row>
    <row r="433" spans="1:1">
      <c r="A433" s="154" t="s">
        <v>153</v>
      </c>
    </row>
    <row r="434" spans="1:1">
      <c r="A434" s="154" t="s">
        <v>154</v>
      </c>
    </row>
    <row r="435" spans="1:1">
      <c r="A435" s="154" t="s">
        <v>155</v>
      </c>
    </row>
    <row r="436" spans="1:1">
      <c r="A436" s="154" t="s">
        <v>156</v>
      </c>
    </row>
    <row r="437" spans="1:1">
      <c r="A437" s="154"/>
    </row>
    <row r="438" spans="1:1">
      <c r="A438" s="228" t="s">
        <v>123</v>
      </c>
    </row>
    <row r="439" spans="1:1">
      <c r="A439" s="154" t="s">
        <v>157</v>
      </c>
    </row>
    <row r="440" spans="1:1">
      <c r="A440" s="154" t="s">
        <v>158</v>
      </c>
    </row>
    <row r="441" spans="1:1">
      <c r="A441" s="154" t="s">
        <v>159</v>
      </c>
    </row>
    <row r="442" spans="1:1">
      <c r="A442" s="154" t="s">
        <v>160</v>
      </c>
    </row>
    <row r="443" spans="1:1">
      <c r="A443" s="154" t="s">
        <v>161</v>
      </c>
    </row>
    <row r="444" spans="1:1">
      <c r="A444" s="154" t="s">
        <v>162</v>
      </c>
    </row>
    <row r="445" spans="1:1">
      <c r="A445" s="154" t="s">
        <v>163</v>
      </c>
    </row>
    <row r="446" spans="1:1">
      <c r="A446" s="154" t="s">
        <v>164</v>
      </c>
    </row>
    <row r="447" spans="1:1">
      <c r="A447" s="154"/>
    </row>
    <row r="448" spans="1:1">
      <c r="A448" s="228" t="s">
        <v>124</v>
      </c>
    </row>
    <row r="449" spans="1:1">
      <c r="A449" s="154" t="s">
        <v>165</v>
      </c>
    </row>
    <row r="450" spans="1:1">
      <c r="A450" s="154" t="s">
        <v>166</v>
      </c>
    </row>
    <row r="451" spans="1:1">
      <c r="A451" s="154" t="s">
        <v>167</v>
      </c>
    </row>
    <row r="452" spans="1:1">
      <c r="A452" s="154" t="s">
        <v>168</v>
      </c>
    </row>
    <row r="453" spans="1:1">
      <c r="A453" s="154" t="s">
        <v>169</v>
      </c>
    </row>
    <row r="454" spans="1:1">
      <c r="A454" s="154" t="s">
        <v>170</v>
      </c>
    </row>
    <row r="455" spans="1:1">
      <c r="A455" s="154"/>
    </row>
    <row r="456" spans="1:1">
      <c r="A456" s="228" t="s">
        <v>125</v>
      </c>
    </row>
    <row r="457" spans="1:1">
      <c r="A457" s="154" t="s">
        <v>171</v>
      </c>
    </row>
    <row r="458" spans="1:1">
      <c r="A458" s="154" t="s">
        <v>172</v>
      </c>
    </row>
    <row r="459" spans="1:1">
      <c r="A459" s="154"/>
    </row>
    <row r="460" spans="1:1">
      <c r="A460" s="228" t="s">
        <v>126</v>
      </c>
    </row>
    <row r="461" spans="1:1">
      <c r="A461" s="154" t="s">
        <v>173</v>
      </c>
    </row>
    <row r="462" spans="1:1">
      <c r="A462" s="154" t="s">
        <v>174</v>
      </c>
    </row>
    <row r="463" spans="1:1">
      <c r="A463" s="154"/>
    </row>
    <row r="464" spans="1:1">
      <c r="A464" s="249" t="s">
        <v>127</v>
      </c>
    </row>
    <row r="465" spans="1:1">
      <c r="A465" s="249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topLeftCell="A7" workbookViewId="0">
      <selection activeCell="B37" sqref="B37"/>
    </sheetView>
  </sheetViews>
  <sheetFormatPr baseColWidth="10" defaultColWidth="9" defaultRowHeight="13"/>
  <cols>
    <col min="1" max="1" width="15.3984375" customWidth="1"/>
  </cols>
  <sheetData>
    <row r="1" spans="1:2" ht="16">
      <c r="A1" s="91" t="s">
        <v>60</v>
      </c>
    </row>
    <row r="2" spans="1:2" s="154" customFormat="1"/>
    <row r="3" spans="1:2" s="154" customFormat="1">
      <c r="A3" s="154" t="s">
        <v>88</v>
      </c>
      <c r="B3" s="155">
        <v>100</v>
      </c>
    </row>
    <row r="4" spans="1:2" s="154" customFormat="1">
      <c r="A4" s="154" t="s">
        <v>87</v>
      </c>
      <c r="B4" s="155">
        <v>101.8254</v>
      </c>
    </row>
    <row r="5" spans="1:2">
      <c r="A5" t="s">
        <v>86</v>
      </c>
      <c r="B5" s="156">
        <v>103.3039</v>
      </c>
    </row>
    <row r="6" spans="1:2">
      <c r="A6" t="s">
        <v>55</v>
      </c>
      <c r="B6" s="156">
        <v>104.8258</v>
      </c>
    </row>
    <row r="7" spans="1:2">
      <c r="A7" t="s">
        <v>56</v>
      </c>
      <c r="B7" s="156">
        <v>105.7064</v>
      </c>
    </row>
    <row r="8" spans="1:2">
      <c r="A8" t="s">
        <v>57</v>
      </c>
      <c r="B8" s="156">
        <v>106.20229999999999</v>
      </c>
    </row>
    <row r="9" spans="1:2">
      <c r="A9" t="s">
        <v>58</v>
      </c>
      <c r="B9" s="156">
        <v>109.4525</v>
      </c>
    </row>
    <row r="10" spans="1:2">
      <c r="A10" t="s">
        <v>59</v>
      </c>
      <c r="B10" s="156">
        <v>110.6198</v>
      </c>
    </row>
    <row r="11" spans="1:2">
      <c r="A11" t="s">
        <v>54</v>
      </c>
      <c r="B11" s="156">
        <v>111.7448</v>
      </c>
    </row>
    <row r="12" spans="1:2">
      <c r="A12" t="s">
        <v>61</v>
      </c>
      <c r="B12" s="156">
        <v>113.4419</v>
      </c>
    </row>
    <row r="13" spans="1:2">
      <c r="A13" t="s">
        <v>81</v>
      </c>
      <c r="B13" s="156">
        <v>115.46769999999999</v>
      </c>
    </row>
    <row r="14" spans="1:2">
      <c r="A14" t="s">
        <v>83</v>
      </c>
      <c r="B14" s="156">
        <v>116.2863</v>
      </c>
    </row>
    <row r="15" spans="1:2">
      <c r="A15" t="s">
        <v>84</v>
      </c>
      <c r="B15" s="156">
        <v>118.3185</v>
      </c>
    </row>
    <row r="16" spans="1:2">
      <c r="A16" t="s">
        <v>85</v>
      </c>
      <c r="B16" s="156">
        <v>119.4136</v>
      </c>
    </row>
    <row r="17" spans="1:2">
      <c r="A17" t="s">
        <v>89</v>
      </c>
      <c r="B17" s="156">
        <v>121.79130000000001</v>
      </c>
    </row>
    <row r="18" spans="1:2">
      <c r="A18" t="s">
        <v>90</v>
      </c>
      <c r="B18" s="156">
        <v>126.364</v>
      </c>
    </row>
    <row r="19" spans="1:2">
      <c r="A19" t="s">
        <v>91</v>
      </c>
      <c r="B19" s="156">
        <v>128.86279999999999</v>
      </c>
    </row>
    <row r="20" spans="1:2">
      <c r="A20" t="s">
        <v>98</v>
      </c>
      <c r="B20" s="156">
        <v>129.65440000000001</v>
      </c>
    </row>
    <row r="21" spans="1:2">
      <c r="A21" t="s">
        <v>99</v>
      </c>
      <c r="B21" s="156">
        <v>131.066</v>
      </c>
    </row>
    <row r="22" spans="1:2">
      <c r="A22" s="154" t="s">
        <v>102</v>
      </c>
      <c r="B22" s="156">
        <v>100</v>
      </c>
    </row>
    <row r="23" spans="1:2">
      <c r="A23" t="s">
        <v>100</v>
      </c>
      <c r="B23" s="156">
        <v>101.304</v>
      </c>
    </row>
    <row r="24" spans="1:2">
      <c r="A24" t="s">
        <v>108</v>
      </c>
      <c r="B24" s="156">
        <v>101.304</v>
      </c>
    </row>
    <row r="25" spans="1:2">
      <c r="A25" t="s">
        <v>107</v>
      </c>
      <c r="B25" s="156">
        <v>101.7162</v>
      </c>
    </row>
    <row r="26" spans="1:2">
      <c r="A26" s="154" t="s">
        <v>117</v>
      </c>
      <c r="B26" s="156">
        <v>102.17449999999999</v>
      </c>
    </row>
    <row r="27" spans="1:2">
      <c r="A27" s="154" t="s">
        <v>119</v>
      </c>
      <c r="B27" s="156">
        <v>102.98820000000001</v>
      </c>
    </row>
    <row r="28" spans="1:2">
      <c r="A28" s="154" t="s">
        <v>121</v>
      </c>
      <c r="B28" s="156">
        <v>104.24460000000001</v>
      </c>
    </row>
    <row r="29" spans="1:2">
      <c r="A29" s="154" t="s">
        <v>176</v>
      </c>
      <c r="B29" s="156">
        <v>105.77030000000001</v>
      </c>
    </row>
    <row r="30" spans="1:2">
      <c r="A30" s="154" t="s">
        <v>177</v>
      </c>
      <c r="B30" s="156">
        <v>106.9683</v>
      </c>
    </row>
    <row r="31" spans="1:2">
      <c r="A31" s="154" t="s">
        <v>184</v>
      </c>
      <c r="B31" s="156">
        <v>107.49720000000001</v>
      </c>
    </row>
    <row r="32" spans="1:2">
      <c r="A32" s="154" t="s">
        <v>200</v>
      </c>
      <c r="B32" s="156">
        <v>108.4911</v>
      </c>
    </row>
    <row r="33" spans="1:2">
      <c r="A33" s="154" t="s">
        <v>203</v>
      </c>
      <c r="B33" s="156">
        <v>109.4007</v>
      </c>
    </row>
    <row r="34" spans="1:2">
      <c r="A34" s="154" t="s">
        <v>207</v>
      </c>
      <c r="B34" s="156">
        <v>110.3236</v>
      </c>
    </row>
    <row r="35" spans="1:2">
      <c r="A35" s="308" t="s">
        <v>208</v>
      </c>
      <c r="B35" s="156">
        <v>110.22110000000001</v>
      </c>
    </row>
    <row r="36" spans="1:2">
      <c r="A36" s="308" t="s">
        <v>209</v>
      </c>
      <c r="B36" s="156">
        <v>111.10290000000001</v>
      </c>
    </row>
    <row r="37" spans="1:2">
      <c r="A37" s="308" t="s">
        <v>210</v>
      </c>
      <c r="B37" s="156">
        <v>111.4336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oktober 2021</vt:lpstr>
      <vt:lpstr>Reguleringsprocenter</vt:lpstr>
      <vt:lpstr>'Løntabel 1. oktober 2021'!Udskriftsområde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2019-09-03T08:14:08Z</cp:lastPrinted>
  <dcterms:created xsi:type="dcterms:W3CDTF">2000-02-04T16:57:52Z</dcterms:created>
  <dcterms:modified xsi:type="dcterms:W3CDTF">2021-09-02T07:34:13Z</dcterms:modified>
</cp:coreProperties>
</file>