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df\Desktop\"/>
    </mc:Choice>
  </mc:AlternateContent>
  <bookViews>
    <workbookView xWindow="0" yWindow="0" windowWidth="25200" windowHeight="11910"/>
  </bookViews>
  <sheets>
    <sheet name="Løntabel 1. april 2017" sheetId="1" r:id="rId1"/>
    <sheet name="Reguleringsprocenter" sheetId="2" r:id="rId2"/>
  </sheets>
  <definedNames>
    <definedName name="_xlnm.Print_Area" localSheetId="0">'Løntabel 1. april 2017'!$A$1:$G$510</definedName>
  </definedNames>
  <calcPr calcId="171027"/>
</workbook>
</file>

<file path=xl/calcChain.xml><?xml version="1.0" encoding="utf-8"?>
<calcChain xmlns="http://schemas.openxmlformats.org/spreadsheetml/2006/main">
  <c r="A82" i="1" l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C330" i="1"/>
  <c r="B120" i="1"/>
  <c r="B220" i="1"/>
  <c r="C39" i="1"/>
  <c r="B2" i="1"/>
  <c r="C289" i="1"/>
  <c r="C224" i="1"/>
  <c r="D272" i="1"/>
  <c r="F272" i="1"/>
  <c r="F114" i="1"/>
  <c r="F164" i="1"/>
  <c r="AI45" i="1"/>
  <c r="AK45" i="1"/>
  <c r="B351" i="1"/>
  <c r="AL45" i="1"/>
  <c r="C351" i="1"/>
  <c r="AN45" i="1"/>
  <c r="B445" i="1"/>
  <c r="AO45" i="1"/>
  <c r="C445" i="1"/>
  <c r="AI46" i="1"/>
  <c r="AK46" i="1"/>
  <c r="B352" i="1"/>
  <c r="AL46" i="1"/>
  <c r="C352" i="1"/>
  <c r="AN46" i="1"/>
  <c r="B446" i="1"/>
  <c r="AO46" i="1"/>
  <c r="C446" i="1"/>
  <c r="AI47" i="1"/>
  <c r="AK47" i="1"/>
  <c r="B353" i="1"/>
  <c r="AL47" i="1"/>
  <c r="C353" i="1"/>
  <c r="AN47" i="1"/>
  <c r="B447" i="1"/>
  <c r="AO47" i="1"/>
  <c r="C447" i="1"/>
  <c r="AI48" i="1"/>
  <c r="AK48" i="1"/>
  <c r="B354" i="1"/>
  <c r="AL48" i="1"/>
  <c r="C354" i="1"/>
  <c r="AN48" i="1"/>
  <c r="AO48" i="1"/>
  <c r="AI49" i="1"/>
  <c r="AK49" i="1"/>
  <c r="B355" i="1"/>
  <c r="AL49" i="1"/>
  <c r="C355" i="1"/>
  <c r="AN49" i="1"/>
  <c r="AO49" i="1"/>
  <c r="AI50" i="1"/>
  <c r="AK50" i="1"/>
  <c r="B356" i="1"/>
  <c r="AL50" i="1"/>
  <c r="AN50" i="1"/>
  <c r="AO50" i="1"/>
  <c r="AI51" i="1"/>
  <c r="AK51" i="1"/>
  <c r="B357" i="1"/>
  <c r="AL51" i="1"/>
  <c r="C357" i="1"/>
  <c r="AN51" i="1"/>
  <c r="AO51" i="1"/>
  <c r="AI52" i="1"/>
  <c r="AK52" i="1"/>
  <c r="B358" i="1"/>
  <c r="AL52" i="1"/>
  <c r="AN52" i="1"/>
  <c r="AO52" i="1"/>
  <c r="AI53" i="1"/>
  <c r="AK53" i="1"/>
  <c r="B359" i="1"/>
  <c r="AL53" i="1"/>
  <c r="C359" i="1"/>
  <c r="AN53" i="1"/>
  <c r="AO53" i="1"/>
  <c r="AI54" i="1"/>
  <c r="AK54" i="1"/>
  <c r="B360" i="1"/>
  <c r="AL54" i="1"/>
  <c r="C360" i="1"/>
  <c r="AN54" i="1"/>
  <c r="AO54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40" i="1"/>
  <c r="AO14" i="1"/>
  <c r="C414" i="1"/>
  <c r="AO15" i="1"/>
  <c r="C415" i="1"/>
  <c r="AO16" i="1"/>
  <c r="C416" i="1"/>
  <c r="AO17" i="1"/>
  <c r="AO18" i="1"/>
  <c r="C418" i="1"/>
  <c r="AO19" i="1"/>
  <c r="C419" i="1"/>
  <c r="AO20" i="1"/>
  <c r="C420" i="1"/>
  <c r="AO21" i="1"/>
  <c r="AO22" i="1"/>
  <c r="C422" i="1"/>
  <c r="AO23" i="1"/>
  <c r="C423" i="1"/>
  <c r="AO24" i="1"/>
  <c r="C424" i="1"/>
  <c r="AO25" i="1"/>
  <c r="C425" i="1"/>
  <c r="AO26" i="1"/>
  <c r="AO27" i="1"/>
  <c r="C427" i="1"/>
  <c r="AO28" i="1"/>
  <c r="C428" i="1"/>
  <c r="AO29" i="1"/>
  <c r="C429" i="1"/>
  <c r="AO30" i="1"/>
  <c r="C430" i="1"/>
  <c r="AO31" i="1"/>
  <c r="C431" i="1"/>
  <c r="AO32" i="1"/>
  <c r="C432" i="1"/>
  <c r="AO33" i="1"/>
  <c r="C433" i="1"/>
  <c r="AO34" i="1"/>
  <c r="C434" i="1"/>
  <c r="AO35" i="1"/>
  <c r="AO36" i="1"/>
  <c r="C436" i="1"/>
  <c r="AO37" i="1"/>
  <c r="C437" i="1"/>
  <c r="AO38" i="1"/>
  <c r="C438" i="1"/>
  <c r="AO39" i="1"/>
  <c r="C439" i="1"/>
  <c r="AO40" i="1"/>
  <c r="C440" i="1"/>
  <c r="AO41" i="1"/>
  <c r="C441" i="1"/>
  <c r="AO42" i="1"/>
  <c r="C442" i="1"/>
  <c r="AO43" i="1"/>
  <c r="C443" i="1"/>
  <c r="AO44" i="1"/>
  <c r="C444" i="1"/>
  <c r="AN14" i="1"/>
  <c r="B414" i="1"/>
  <c r="AN15" i="1"/>
  <c r="B415" i="1"/>
  <c r="AN16" i="1"/>
  <c r="B416" i="1"/>
  <c r="AN17" i="1"/>
  <c r="B417" i="1"/>
  <c r="AN18" i="1"/>
  <c r="B418" i="1"/>
  <c r="AN19" i="1"/>
  <c r="B419" i="1"/>
  <c r="AN20" i="1"/>
  <c r="B420" i="1"/>
  <c r="AN21" i="1"/>
  <c r="B421" i="1"/>
  <c r="AN22" i="1"/>
  <c r="B422" i="1"/>
  <c r="AN23" i="1"/>
  <c r="AN24" i="1"/>
  <c r="B424" i="1"/>
  <c r="AN25" i="1"/>
  <c r="B425" i="1"/>
  <c r="AN26" i="1"/>
  <c r="B426" i="1"/>
  <c r="AN27" i="1"/>
  <c r="AN28" i="1"/>
  <c r="B428" i="1"/>
  <c r="AN29" i="1"/>
  <c r="B429" i="1"/>
  <c r="AN30" i="1"/>
  <c r="B430" i="1"/>
  <c r="AN31" i="1"/>
  <c r="B431" i="1"/>
  <c r="AN32" i="1"/>
  <c r="B432" i="1"/>
  <c r="AN33" i="1"/>
  <c r="AN34" i="1"/>
  <c r="B434" i="1"/>
  <c r="AN35" i="1"/>
  <c r="B435" i="1"/>
  <c r="AN36" i="1"/>
  <c r="B436" i="1"/>
  <c r="AN37" i="1"/>
  <c r="B437" i="1"/>
  <c r="AN38" i="1"/>
  <c r="B438" i="1"/>
  <c r="AN39" i="1"/>
  <c r="B439" i="1"/>
  <c r="AN40" i="1"/>
  <c r="B440" i="1"/>
  <c r="AN41" i="1"/>
  <c r="B441" i="1"/>
  <c r="AN42" i="1"/>
  <c r="B442" i="1"/>
  <c r="AN43" i="1"/>
  <c r="AN44" i="1"/>
  <c r="B444" i="1"/>
  <c r="AO13" i="1"/>
  <c r="C413" i="1"/>
  <c r="AN13" i="1"/>
  <c r="B4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340" i="1"/>
  <c r="AL35" i="1"/>
  <c r="C341" i="1"/>
  <c r="AL36" i="1"/>
  <c r="C342" i="1"/>
  <c r="AL37" i="1"/>
  <c r="C343" i="1"/>
  <c r="AL38" i="1"/>
  <c r="C344" i="1"/>
  <c r="AL39" i="1"/>
  <c r="C345" i="1"/>
  <c r="AL40" i="1"/>
  <c r="C346" i="1"/>
  <c r="AL41" i="1"/>
  <c r="C347" i="1"/>
  <c r="AL42" i="1"/>
  <c r="AL43" i="1"/>
  <c r="C349" i="1"/>
  <c r="AL44" i="1"/>
  <c r="C350" i="1"/>
  <c r="AK24" i="1"/>
  <c r="AK25" i="1"/>
  <c r="AK26" i="1"/>
  <c r="AK27" i="1"/>
  <c r="AK28" i="1"/>
  <c r="AK29" i="1"/>
  <c r="AK30" i="1"/>
  <c r="AK31" i="1"/>
  <c r="AK32" i="1"/>
  <c r="AK33" i="1"/>
  <c r="AK34" i="1"/>
  <c r="B340" i="1"/>
  <c r="AK35" i="1"/>
  <c r="B341" i="1"/>
  <c r="AK36" i="1"/>
  <c r="B342" i="1"/>
  <c r="AK37" i="1"/>
  <c r="B343" i="1"/>
  <c r="AK38" i="1"/>
  <c r="AK39" i="1"/>
  <c r="B345" i="1"/>
  <c r="AK40" i="1"/>
  <c r="AK41" i="1"/>
  <c r="AK42" i="1"/>
  <c r="B348" i="1"/>
  <c r="AK43" i="1"/>
  <c r="B349" i="1"/>
  <c r="AK44" i="1"/>
  <c r="B350" i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119" i="1"/>
  <c r="B169" i="1"/>
  <c r="B115" i="1"/>
  <c r="B215" i="1"/>
  <c r="E114" i="1"/>
  <c r="E214" i="1"/>
  <c r="C114" i="1"/>
  <c r="C214" i="1"/>
  <c r="D113" i="1"/>
  <c r="D163" i="1"/>
  <c r="E112" i="1"/>
  <c r="E162" i="1"/>
  <c r="B111" i="1"/>
  <c r="F109" i="1"/>
  <c r="F159" i="1"/>
  <c r="C108" i="1"/>
  <c r="C158" i="1"/>
  <c r="F107" i="1"/>
  <c r="F157" i="1"/>
  <c r="B107" i="1"/>
  <c r="D105" i="1"/>
  <c r="D155" i="1"/>
  <c r="E104" i="1"/>
  <c r="E204" i="1"/>
  <c r="F103" i="1"/>
  <c r="F203" i="1"/>
  <c r="B103" i="1"/>
  <c r="B203" i="1"/>
  <c r="E102" i="1"/>
  <c r="E152" i="1"/>
  <c r="D101" i="1"/>
  <c r="D201" i="1"/>
  <c r="E100" i="1"/>
  <c r="E200" i="1"/>
  <c r="F99" i="1"/>
  <c r="F199" i="1"/>
  <c r="B99" i="1"/>
  <c r="B149" i="1"/>
  <c r="C98" i="1"/>
  <c r="C198" i="1"/>
  <c r="D97" i="1"/>
  <c r="D147" i="1"/>
  <c r="E96" i="1"/>
  <c r="E196" i="1"/>
  <c r="F95" i="1"/>
  <c r="B95" i="1"/>
  <c r="B145" i="1"/>
  <c r="C94" i="1"/>
  <c r="C194" i="1"/>
  <c r="D93" i="1"/>
  <c r="D143" i="1"/>
  <c r="E92" i="1"/>
  <c r="E192" i="1"/>
  <c r="F91" i="1"/>
  <c r="B91" i="1"/>
  <c r="B191" i="1"/>
  <c r="C90" i="1"/>
  <c r="C140" i="1"/>
  <c r="D89" i="1"/>
  <c r="D139" i="1"/>
  <c r="E88" i="1"/>
  <c r="E138" i="1"/>
  <c r="F87" i="1"/>
  <c r="F137" i="1"/>
  <c r="B87" i="1"/>
  <c r="B137" i="1"/>
  <c r="C86" i="1"/>
  <c r="C136" i="1"/>
  <c r="D85" i="1"/>
  <c r="D135" i="1"/>
  <c r="E84" i="1"/>
  <c r="E134" i="1"/>
  <c r="F83" i="1"/>
  <c r="F133" i="1"/>
  <c r="B83" i="1"/>
  <c r="B133" i="1"/>
  <c r="C82" i="1"/>
  <c r="D81" i="1"/>
  <c r="D131" i="1"/>
  <c r="B122" i="1"/>
  <c r="B172" i="1"/>
  <c r="B118" i="1"/>
  <c r="B218" i="1"/>
  <c r="B116" i="1"/>
  <c r="E113" i="1"/>
  <c r="E163" i="1"/>
  <c r="C113" i="1"/>
  <c r="C163" i="1"/>
  <c r="F112" i="1"/>
  <c r="F212" i="1"/>
  <c r="D112" i="1"/>
  <c r="D212" i="1"/>
  <c r="B112" i="1"/>
  <c r="B212" i="1"/>
  <c r="E109" i="1"/>
  <c r="E159" i="1"/>
  <c r="C109" i="1"/>
  <c r="C159" i="1"/>
  <c r="F108" i="1"/>
  <c r="D108" i="1"/>
  <c r="D158" i="1"/>
  <c r="B108" i="1"/>
  <c r="B158" i="1"/>
  <c r="E107" i="1"/>
  <c r="E157" i="1"/>
  <c r="C105" i="1"/>
  <c r="C155" i="1"/>
  <c r="F104" i="1"/>
  <c r="F204" i="1"/>
  <c r="D104" i="1"/>
  <c r="D204" i="1"/>
  <c r="B104" i="1"/>
  <c r="B204" i="1"/>
  <c r="E103" i="1"/>
  <c r="E153" i="1"/>
  <c r="C103" i="1"/>
  <c r="F102" i="1"/>
  <c r="F202" i="1"/>
  <c r="D102" i="1"/>
  <c r="D202" i="1"/>
  <c r="B102" i="1"/>
  <c r="B152" i="1"/>
  <c r="E101" i="1"/>
  <c r="C101" i="1"/>
  <c r="C151" i="1"/>
  <c r="F100" i="1"/>
  <c r="F150" i="1"/>
  <c r="D100" i="1"/>
  <c r="B100" i="1"/>
  <c r="B200" i="1"/>
  <c r="E99" i="1"/>
  <c r="E199" i="1"/>
  <c r="D98" i="1"/>
  <c r="D198" i="1"/>
  <c r="B98" i="1"/>
  <c r="B198" i="1"/>
  <c r="E97" i="1"/>
  <c r="E197" i="1"/>
  <c r="C97" i="1"/>
  <c r="C147" i="1"/>
  <c r="F96" i="1"/>
  <c r="F196" i="1"/>
  <c r="D96" i="1"/>
  <c r="D146" i="1"/>
  <c r="B96" i="1"/>
  <c r="B196" i="1"/>
  <c r="E95" i="1"/>
  <c r="E195" i="1"/>
  <c r="D94" i="1"/>
  <c r="B94" i="1"/>
  <c r="B144" i="1"/>
  <c r="E93" i="1"/>
  <c r="E193" i="1"/>
  <c r="C93" i="1"/>
  <c r="C193" i="1"/>
  <c r="F92" i="1"/>
  <c r="F142" i="1"/>
  <c r="D92" i="1"/>
  <c r="D142" i="1"/>
  <c r="B92" i="1"/>
  <c r="B142" i="1"/>
  <c r="E91" i="1"/>
  <c r="E191" i="1"/>
  <c r="D90" i="1"/>
  <c r="D140" i="1"/>
  <c r="B90" i="1"/>
  <c r="B140" i="1"/>
  <c r="E89" i="1"/>
  <c r="E139" i="1"/>
  <c r="C89" i="1"/>
  <c r="C189" i="1"/>
  <c r="F88" i="1"/>
  <c r="F188" i="1"/>
  <c r="D88" i="1"/>
  <c r="D188" i="1"/>
  <c r="B88" i="1"/>
  <c r="B188" i="1"/>
  <c r="E87" i="1"/>
  <c r="E187" i="1"/>
  <c r="D86" i="1"/>
  <c r="D136" i="1"/>
  <c r="B86" i="1"/>
  <c r="B136" i="1"/>
  <c r="E85" i="1"/>
  <c r="E135" i="1"/>
  <c r="C85" i="1"/>
  <c r="C185" i="1"/>
  <c r="F84" i="1"/>
  <c r="F184" i="1"/>
  <c r="D84" i="1"/>
  <c r="D184" i="1"/>
  <c r="B84" i="1"/>
  <c r="B134" i="1"/>
  <c r="E83" i="1"/>
  <c r="E183" i="1"/>
  <c r="D82" i="1"/>
  <c r="D182" i="1"/>
  <c r="B82" i="1"/>
  <c r="B182" i="1"/>
  <c r="E81" i="1"/>
  <c r="E131" i="1"/>
  <c r="C81" i="1"/>
  <c r="C181" i="1"/>
  <c r="B113" i="1"/>
  <c r="B213" i="1"/>
  <c r="B109" i="1"/>
  <c r="B209" i="1"/>
  <c r="D107" i="1"/>
  <c r="F105" i="1"/>
  <c r="F205" i="1"/>
  <c r="B105" i="1"/>
  <c r="B205" i="1"/>
  <c r="D103" i="1"/>
  <c r="D203" i="1"/>
  <c r="F101" i="1"/>
  <c r="B101" i="1"/>
  <c r="B151" i="1"/>
  <c r="D99" i="1"/>
  <c r="D199" i="1"/>
  <c r="E98" i="1"/>
  <c r="E198" i="1"/>
  <c r="F97" i="1"/>
  <c r="B97" i="1"/>
  <c r="B147" i="1"/>
  <c r="D95" i="1"/>
  <c r="D195" i="1"/>
  <c r="E94" i="1"/>
  <c r="E144" i="1"/>
  <c r="F93" i="1"/>
  <c r="B93" i="1"/>
  <c r="B143" i="1"/>
  <c r="D91" i="1"/>
  <c r="D141" i="1"/>
  <c r="E90" i="1"/>
  <c r="E190" i="1"/>
  <c r="F89" i="1"/>
  <c r="F139" i="1"/>
  <c r="B89" i="1"/>
  <c r="B139" i="1"/>
  <c r="D87" i="1"/>
  <c r="D187" i="1"/>
  <c r="E86" i="1"/>
  <c r="E186" i="1"/>
  <c r="F85" i="1"/>
  <c r="B85" i="1"/>
  <c r="B135" i="1"/>
  <c r="D83" i="1"/>
  <c r="D133" i="1"/>
  <c r="E82" i="1"/>
  <c r="E182" i="1"/>
  <c r="F81" i="1"/>
  <c r="F131" i="1"/>
  <c r="B81" i="1"/>
  <c r="D258" i="1"/>
  <c r="F258" i="1"/>
  <c r="F78" i="1"/>
  <c r="F304" i="1"/>
  <c r="D269" i="1"/>
  <c r="F269" i="1"/>
  <c r="D268" i="1"/>
  <c r="F268" i="1"/>
  <c r="D276" i="1"/>
  <c r="F276" i="1"/>
  <c r="D275" i="1"/>
  <c r="F275" i="1"/>
  <c r="D397" i="1"/>
  <c r="C448" i="1"/>
  <c r="D251" i="1"/>
  <c r="F251" i="1"/>
  <c r="B383" i="1"/>
  <c r="D252" i="1"/>
  <c r="F252" i="1"/>
  <c r="C384" i="1"/>
  <c r="D250" i="1"/>
  <c r="F250" i="1"/>
  <c r="B382" i="1"/>
  <c r="D280" i="1"/>
  <c r="F280" i="1"/>
  <c r="D403" i="1"/>
  <c r="D281" i="1"/>
  <c r="F281" i="1"/>
  <c r="D282" i="1"/>
  <c r="F282" i="1"/>
  <c r="B405" i="1"/>
  <c r="D283" i="1"/>
  <c r="F283" i="1"/>
  <c r="C406" i="1"/>
  <c r="D284" i="1"/>
  <c r="F284" i="1"/>
  <c r="D407" i="1"/>
  <c r="D285" i="1"/>
  <c r="F285" i="1"/>
  <c r="B408" i="1"/>
  <c r="D286" i="1"/>
  <c r="F286" i="1"/>
  <c r="D279" i="1"/>
  <c r="F279" i="1"/>
  <c r="D257" i="1"/>
  <c r="F257" i="1"/>
  <c r="B389" i="1"/>
  <c r="D256" i="1"/>
  <c r="F256" i="1"/>
  <c r="D255" i="1"/>
  <c r="F255" i="1"/>
  <c r="D247" i="1"/>
  <c r="F247" i="1"/>
  <c r="D379" i="1"/>
  <c r="D246" i="1"/>
  <c r="F246" i="1"/>
  <c r="D245" i="1"/>
  <c r="F245" i="1"/>
  <c r="C377" i="1"/>
  <c r="D243" i="1"/>
  <c r="F243" i="1"/>
  <c r="D375" i="1"/>
  <c r="D242" i="1"/>
  <c r="F242" i="1"/>
  <c r="D374" i="1"/>
  <c r="D241" i="1"/>
  <c r="F241" i="1"/>
  <c r="B373" i="1"/>
  <c r="D238" i="1"/>
  <c r="F238" i="1"/>
  <c r="B370" i="1"/>
  <c r="D237" i="1"/>
  <c r="F237" i="1"/>
  <c r="D236" i="1"/>
  <c r="F236" i="1"/>
  <c r="B368" i="1"/>
  <c r="D233" i="1"/>
  <c r="F233" i="1"/>
  <c r="D234" i="1"/>
  <c r="F234" i="1"/>
  <c r="B366" i="1"/>
  <c r="D232" i="1"/>
  <c r="F232" i="1"/>
  <c r="C364" i="1"/>
  <c r="F312" i="1"/>
  <c r="F311" i="1"/>
  <c r="F307" i="1"/>
  <c r="F306" i="1"/>
  <c r="D312" i="1"/>
  <c r="D311" i="1"/>
  <c r="D307" i="1"/>
  <c r="D306" i="1"/>
  <c r="C327" i="1"/>
  <c r="C331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C293" i="1"/>
  <c r="E299" i="1"/>
  <c r="F299" i="1"/>
  <c r="E298" i="1"/>
  <c r="F298" i="1"/>
  <c r="E297" i="1"/>
  <c r="F297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C392" i="1"/>
  <c r="F313" i="1"/>
  <c r="D313" i="1"/>
  <c r="F310" i="1"/>
  <c r="D310" i="1"/>
  <c r="F308" i="1"/>
  <c r="F305" i="1"/>
  <c r="F82" i="1"/>
  <c r="F182" i="1"/>
  <c r="C83" i="1"/>
  <c r="C84" i="1"/>
  <c r="C184" i="1"/>
  <c r="F86" i="1"/>
  <c r="F186" i="1"/>
  <c r="C87" i="1"/>
  <c r="C187" i="1"/>
  <c r="C88" i="1"/>
  <c r="C138" i="1"/>
  <c r="F90" i="1"/>
  <c r="F140" i="1"/>
  <c r="C91" i="1"/>
  <c r="C191" i="1"/>
  <c r="C92" i="1"/>
  <c r="C192" i="1"/>
  <c r="F94" i="1"/>
  <c r="F194" i="1"/>
  <c r="F144" i="1"/>
  <c r="C95" i="1"/>
  <c r="C195" i="1"/>
  <c r="C96" i="1"/>
  <c r="C196" i="1"/>
  <c r="C146" i="1"/>
  <c r="F98" i="1"/>
  <c r="F148" i="1"/>
  <c r="C99" i="1"/>
  <c r="C199" i="1"/>
  <c r="C100" i="1"/>
  <c r="C200" i="1"/>
  <c r="C102" i="1"/>
  <c r="C104" i="1"/>
  <c r="C204" i="1"/>
  <c r="E105" i="1"/>
  <c r="E155" i="1"/>
  <c r="B106" i="1"/>
  <c r="B206" i="1"/>
  <c r="C106" i="1"/>
  <c r="C156" i="1"/>
  <c r="D106" i="1"/>
  <c r="D206" i="1"/>
  <c r="E106" i="1"/>
  <c r="E206" i="1"/>
  <c r="F106" i="1"/>
  <c r="F206" i="1"/>
  <c r="C107" i="1"/>
  <c r="C157" i="1"/>
  <c r="E108" i="1"/>
  <c r="D109" i="1"/>
  <c r="D209" i="1"/>
  <c r="B110" i="1"/>
  <c r="B160" i="1"/>
  <c r="C110" i="1"/>
  <c r="C160" i="1"/>
  <c r="D110" i="1"/>
  <c r="D160" i="1"/>
  <c r="E110" i="1"/>
  <c r="E160" i="1"/>
  <c r="F110" i="1"/>
  <c r="F160" i="1"/>
  <c r="C111" i="1"/>
  <c r="C211" i="1"/>
  <c r="C161" i="1"/>
  <c r="D111" i="1"/>
  <c r="D211" i="1"/>
  <c r="E111" i="1"/>
  <c r="E161" i="1"/>
  <c r="F111" i="1"/>
  <c r="F211" i="1"/>
  <c r="C112" i="1"/>
  <c r="C162" i="1"/>
  <c r="F113" i="1"/>
  <c r="F163" i="1"/>
  <c r="B114" i="1"/>
  <c r="B214" i="1"/>
  <c r="B164" i="1"/>
  <c r="D114" i="1"/>
  <c r="D164" i="1"/>
  <c r="B117" i="1"/>
  <c r="B217" i="1"/>
  <c r="B121" i="1"/>
  <c r="C124" i="1"/>
  <c r="C174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D305" i="1"/>
  <c r="D308" i="1"/>
  <c r="F320" i="1"/>
  <c r="F321" i="1"/>
  <c r="F322" i="1"/>
  <c r="F323" i="1"/>
  <c r="F324" i="1"/>
  <c r="E137" i="1"/>
  <c r="D439" i="1"/>
  <c r="B190" i="1"/>
  <c r="E150" i="1"/>
  <c r="E181" i="1"/>
  <c r="D152" i="1"/>
  <c r="D346" i="1"/>
  <c r="D356" i="1"/>
  <c r="D208" i="1"/>
  <c r="D205" i="1"/>
  <c r="C190" i="1"/>
  <c r="D383" i="1"/>
  <c r="F149" i="1"/>
  <c r="D377" i="1"/>
  <c r="B377" i="1"/>
  <c r="B194" i="1"/>
  <c r="F161" i="1"/>
  <c r="D197" i="1"/>
  <c r="C333" i="1"/>
  <c r="D137" i="1"/>
  <c r="E147" i="1"/>
  <c r="F183" i="1"/>
  <c r="E141" i="1"/>
  <c r="C134" i="1"/>
  <c r="C148" i="1"/>
  <c r="D192" i="1"/>
  <c r="B379" i="1"/>
  <c r="F207" i="1"/>
  <c r="D156" i="1"/>
  <c r="D138" i="1"/>
  <c r="E164" i="1"/>
  <c r="E146" i="1"/>
  <c r="D153" i="1"/>
  <c r="E145" i="1"/>
  <c r="C208" i="1"/>
  <c r="B398" i="1"/>
  <c r="D398" i="1"/>
  <c r="D355" i="1"/>
  <c r="B163" i="1"/>
  <c r="F213" i="1"/>
  <c r="C212" i="1"/>
  <c r="B187" i="1"/>
  <c r="D430" i="1"/>
  <c r="C139" i="1"/>
  <c r="C213" i="1"/>
  <c r="E184" i="1"/>
  <c r="D358" i="1"/>
  <c r="D132" i="1"/>
  <c r="F156" i="1"/>
  <c r="C135" i="1"/>
  <c r="B168" i="1"/>
  <c r="C149" i="1"/>
  <c r="C290" i="1"/>
  <c r="D210" i="1"/>
  <c r="C206" i="1"/>
  <c r="C145" i="1"/>
  <c r="B132" i="1"/>
  <c r="D134" i="1"/>
  <c r="C205" i="1"/>
  <c r="D189" i="1"/>
  <c r="D427" i="1"/>
  <c r="F162" i="1"/>
  <c r="C142" i="1"/>
  <c r="C383" i="1"/>
  <c r="B154" i="1"/>
  <c r="D214" i="1"/>
  <c r="D345" i="1"/>
  <c r="C370" i="1"/>
  <c r="E143" i="1"/>
  <c r="B155" i="1"/>
  <c r="C398" i="1"/>
  <c r="B184" i="1"/>
  <c r="E210" i="1"/>
  <c r="E213" i="1"/>
  <c r="F155" i="1"/>
  <c r="B159" i="1"/>
  <c r="C197" i="1"/>
  <c r="B202" i="1"/>
  <c r="B148" i="1"/>
  <c r="F200" i="1"/>
  <c r="F210" i="1"/>
  <c r="D422" i="1"/>
  <c r="E188" i="1"/>
  <c r="D370" i="1"/>
  <c r="C164" i="1"/>
  <c r="F154" i="1"/>
  <c r="C131" i="1"/>
  <c r="B192" i="1"/>
  <c r="D183" i="1"/>
  <c r="D149" i="1"/>
  <c r="C141" i="1"/>
  <c r="B189" i="1"/>
  <c r="E133" i="1"/>
  <c r="B193" i="1"/>
  <c r="F190" i="1"/>
  <c r="D196" i="1"/>
  <c r="C143" i="1"/>
  <c r="B141" i="1"/>
  <c r="B153" i="1"/>
  <c r="B427" i="1"/>
  <c r="D390" i="1"/>
  <c r="C390" i="1"/>
  <c r="D444" i="1"/>
  <c r="B186" i="1"/>
  <c r="B407" i="1"/>
  <c r="C332" i="1"/>
  <c r="D181" i="1"/>
  <c r="C209" i="1"/>
  <c r="D349" i="1"/>
  <c r="C150" i="1"/>
  <c r="B146" i="1"/>
  <c r="F134" i="1"/>
  <c r="E189" i="1"/>
  <c r="D373" i="1"/>
  <c r="D185" i="1"/>
  <c r="C403" i="1"/>
  <c r="D406" i="1"/>
  <c r="D213" i="1"/>
  <c r="E203" i="1"/>
  <c r="D162" i="1"/>
  <c r="C186" i="1"/>
  <c r="D434" i="1"/>
  <c r="C358" i="1"/>
  <c r="C356" i="1"/>
  <c r="D353" i="1"/>
  <c r="D351" i="1"/>
  <c r="D414" i="1"/>
  <c r="D441" i="1"/>
  <c r="D446" i="1"/>
  <c r="B346" i="1"/>
  <c r="B222" i="1"/>
  <c r="B197" i="1"/>
  <c r="F187" i="1"/>
  <c r="D340" i="1"/>
  <c r="B201" i="1"/>
  <c r="D436" i="1"/>
  <c r="F146" i="1"/>
  <c r="C291" i="1"/>
  <c r="B195" i="1"/>
  <c r="B403" i="1"/>
  <c r="B185" i="1"/>
  <c r="B406" i="1"/>
  <c r="F227" i="1"/>
  <c r="B384" i="1"/>
  <c r="B199" i="1"/>
  <c r="B150" i="1"/>
  <c r="E140" i="1"/>
  <c r="E194" i="1"/>
  <c r="C201" i="1"/>
  <c r="D145" i="1"/>
  <c r="F132" i="1"/>
  <c r="D148" i="1"/>
  <c r="B219" i="1"/>
  <c r="D360" i="1"/>
  <c r="C152" i="1"/>
  <c r="C202" i="1"/>
  <c r="C153" i="1"/>
  <c r="C203" i="1"/>
  <c r="B399" i="1"/>
  <c r="C399" i="1"/>
  <c r="D399" i="1"/>
  <c r="F151" i="1"/>
  <c r="F201" i="1"/>
  <c r="B443" i="1"/>
  <c r="D443" i="1"/>
  <c r="C435" i="1"/>
  <c r="D435" i="1"/>
  <c r="B409" i="1"/>
  <c r="C409" i="1"/>
  <c r="D409" i="1"/>
  <c r="C182" i="1"/>
  <c r="C132" i="1"/>
  <c r="F141" i="1"/>
  <c r="F191" i="1"/>
  <c r="B344" i="1"/>
  <c r="D344" i="1"/>
  <c r="D440" i="1"/>
  <c r="D343" i="1"/>
  <c r="E202" i="1"/>
  <c r="C368" i="1"/>
  <c r="D368" i="1"/>
  <c r="C375" i="1"/>
  <c r="B375" i="1"/>
  <c r="F147" i="1"/>
  <c r="F197" i="1"/>
  <c r="D150" i="1"/>
  <c r="D200" i="1"/>
  <c r="B216" i="1"/>
  <c r="B166" i="1"/>
  <c r="E158" i="1"/>
  <c r="E208" i="1"/>
  <c r="B131" i="1"/>
  <c r="B181" i="1"/>
  <c r="E151" i="1"/>
  <c r="E201" i="1"/>
  <c r="C133" i="1"/>
  <c r="C183" i="1"/>
  <c r="D364" i="1"/>
  <c r="B364" i="1"/>
  <c r="F193" i="1"/>
  <c r="F143" i="1"/>
  <c r="B347" i="1"/>
  <c r="D347" i="1"/>
  <c r="C417" i="1"/>
  <c r="D417" i="1"/>
  <c r="B171" i="1"/>
  <c r="B221" i="1"/>
  <c r="D207" i="1"/>
  <c r="D157" i="1"/>
  <c r="B157" i="1"/>
  <c r="B207" i="1"/>
  <c r="C426" i="1"/>
  <c r="D426" i="1"/>
  <c r="F135" i="1"/>
  <c r="F185" i="1"/>
  <c r="F195" i="1"/>
  <c r="F145" i="1"/>
  <c r="C348" i="1"/>
  <c r="D348" i="1"/>
  <c r="E211" i="1"/>
  <c r="D445" i="1"/>
  <c r="D431" i="1"/>
  <c r="D144" i="1"/>
  <c r="D194" i="1"/>
  <c r="F208" i="1"/>
  <c r="F158" i="1"/>
  <c r="B211" i="1"/>
  <c r="B161" i="1"/>
  <c r="B433" i="1"/>
  <c r="D433" i="1"/>
  <c r="B423" i="1"/>
  <c r="D423" i="1"/>
  <c r="C421" i="1"/>
  <c r="D421" i="1"/>
  <c r="D442" i="1"/>
  <c r="D342" i="1"/>
  <c r="D186" i="1"/>
  <c r="D384" i="1"/>
  <c r="B167" i="1"/>
  <c r="E207" i="1"/>
  <c r="F181" i="1"/>
  <c r="E132" i="1"/>
  <c r="E149" i="1"/>
  <c r="B208" i="1"/>
  <c r="C144" i="1"/>
  <c r="D413" i="1"/>
  <c r="D429" i="1"/>
  <c r="D419" i="1"/>
  <c r="D359" i="1"/>
  <c r="E142" i="1"/>
  <c r="E212" i="1"/>
  <c r="D191" i="1"/>
  <c r="D341" i="1"/>
  <c r="D425" i="1"/>
  <c r="C207" i="1"/>
  <c r="E148" i="1"/>
  <c r="D416" i="1"/>
  <c r="D357" i="1"/>
  <c r="D161" i="1"/>
  <c r="C408" i="1"/>
  <c r="C366" i="1"/>
  <c r="D418" i="1"/>
  <c r="D408" i="1"/>
  <c r="E209" i="1"/>
  <c r="D415" i="1"/>
  <c r="D432" i="1"/>
  <c r="C188" i="1"/>
  <c r="C405" i="1"/>
  <c r="D365" i="1"/>
  <c r="B365" i="1"/>
  <c r="C365" i="1"/>
  <c r="D402" i="1"/>
  <c r="B402" i="1"/>
  <c r="C402" i="1"/>
  <c r="D428" i="1"/>
  <c r="E296" i="1"/>
  <c r="E185" i="1"/>
  <c r="F337" i="1"/>
  <c r="F214" i="1"/>
  <c r="C382" i="1"/>
  <c r="D354" i="1"/>
  <c r="F192" i="1"/>
  <c r="D350" i="1"/>
  <c r="F198" i="1"/>
  <c r="B390" i="1"/>
  <c r="F128" i="1"/>
  <c r="D193" i="1"/>
  <c r="F209" i="1"/>
  <c r="B162" i="1"/>
  <c r="E205" i="1"/>
  <c r="B397" i="1"/>
  <c r="F152" i="1"/>
  <c r="D420" i="1"/>
  <c r="F294" i="1"/>
  <c r="C397" i="1"/>
  <c r="C373" i="1"/>
  <c r="B138" i="1"/>
  <c r="D352" i="1"/>
  <c r="E154" i="1"/>
  <c r="D190" i="1"/>
  <c r="C379" i="1"/>
  <c r="B165" i="1"/>
  <c r="D424" i="1"/>
  <c r="D151" i="1"/>
  <c r="F153" i="1"/>
  <c r="F178" i="1"/>
  <c r="D304" i="1"/>
  <c r="D438" i="1"/>
  <c r="F189" i="1"/>
  <c r="B183" i="1"/>
  <c r="C374" i="1"/>
  <c r="D437" i="1"/>
  <c r="B210" i="1"/>
  <c r="C137" i="1"/>
  <c r="F138" i="1"/>
  <c r="E156" i="1"/>
  <c r="F319" i="1"/>
  <c r="D447" i="1"/>
  <c r="D154" i="1"/>
  <c r="B170" i="1"/>
  <c r="D378" i="1"/>
  <c r="B378" i="1"/>
  <c r="C378" i="1"/>
  <c r="C388" i="1"/>
  <c r="B388" i="1"/>
  <c r="D388" i="1"/>
  <c r="C369" i="1"/>
  <c r="D369" i="1"/>
  <c r="B369" i="1"/>
  <c r="D404" i="1"/>
  <c r="B404" i="1"/>
  <c r="C404" i="1"/>
  <c r="C387" i="1"/>
  <c r="B387" i="1"/>
  <c r="D387" i="1"/>
  <c r="B156" i="1"/>
  <c r="C210" i="1"/>
  <c r="C389" i="1"/>
  <c r="E136" i="1"/>
  <c r="D405" i="1"/>
  <c r="D159" i="1"/>
  <c r="C154" i="1"/>
  <c r="F136" i="1"/>
  <c r="D366" i="1"/>
  <c r="B374" i="1"/>
  <c r="D389" i="1"/>
  <c r="C407" i="1"/>
  <c r="D382" i="1"/>
</calcChain>
</file>

<file path=xl/sharedStrings.xml><?xml version="1.0" encoding="utf-8"?>
<sst xmlns="http://schemas.openxmlformats.org/spreadsheetml/2006/main" count="303" uniqueCount="197">
  <si>
    <t>Årslønninger, statens takster</t>
  </si>
  <si>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</si>
  <si>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</si>
  <si>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</si>
  <si>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</si>
  <si>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</si>
  <si>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</si>
  <si>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</si>
  <si>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</si>
  <si>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</si>
  <si>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</si>
  <si>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Månedslønninger, statens takster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</si>
  <si>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</si>
  <si>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</si>
  <si>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</si>
  <si>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</si>
  <si>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</si>
  <si>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</si>
  <si>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</si>
  <si>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</si>
  <si>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</si>
  <si>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</si>
  <si>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</si>
  <si>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</si>
  <si>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</si>
  <si>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Godtgørelse for omlagt tjeneste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</si>
  <si>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</si>
  <si>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</si>
  <si>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</si>
  <si>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</si>
  <si>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</si>
  <si>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</si>
  <si>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</si>
  <si>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</si>
  <si>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</si>
  <si>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</si>
  <si>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</si>
  <si>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</si>
  <si>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</si>
  <si>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</si>
  <si>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</si>
  <si>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Intervalløn - viceforstandere: Små skoler</t>
  </si>
  <si>
    <t>Intervalløn - forstandere: Små skoler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</si>
  <si>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</si>
  <si>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</si>
  <si>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</si>
  <si>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</si>
  <si>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</si>
  <si>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</si>
  <si>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</si>
  <si>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</si>
  <si>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</si>
  <si>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</si>
  <si>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</si>
  <si>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</si>
  <si>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</si>
  <si>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</si>
  <si>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</si>
  <si>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</si>
  <si>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</si>
  <si>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</si>
  <si>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</si>
  <si>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</si>
  <si>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</si>
  <si>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</si>
  <si>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</si>
  <si>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</si>
  <si>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</si>
  <si>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Pensionsbidrag ny løn - Lærernes Pension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</si>
  <si>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</si>
  <si>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</si>
  <si>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</si>
  <si>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</si>
  <si>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</si>
  <si>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</si>
  <si>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</si>
  <si>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</si>
  <si>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</si>
  <si>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</si>
  <si>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</si>
  <si>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</si>
  <si>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</si>
  <si>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</si>
  <si>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</si>
  <si>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Diverse satser 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</si>
  <si>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</si>
  <si>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</si>
  <si>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</si>
  <si>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</si>
  <si>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</si>
  <si>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</si>
  <si>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</si>
  <si>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</si>
  <si>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</si>
  <si>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</si>
  <si>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</si>
  <si>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Intervalløn - afdelingsledere</t>
  </si>
  <si>
    <t xml:space="preserve">Pensionsbidrag </t>
  </si>
  <si>
    <t>1. april 2007</t>
  </si>
  <si>
    <t>1. april 2008</t>
  </si>
  <si>
    <t>1. april 2009</t>
  </si>
  <si>
    <t>Lærerløn</t>
  </si>
  <si>
    <t>Intervalløn - forstandere: Store skoler</t>
  </si>
  <si>
    <t>Intervalløn - viceforstandere: Store skoler</t>
  </si>
  <si>
    <t>Kostskoletill.</t>
  </si>
  <si>
    <t>Souscheftill.</t>
  </si>
  <si>
    <t>Andre tillæg</t>
  </si>
  <si>
    <t>Basisløn2, 3</t>
  </si>
  <si>
    <t>Undervisning</t>
  </si>
  <si>
    <t>Andre opgaver</t>
  </si>
  <si>
    <t>Intervalløn - Viceforstandere: Store skoler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</si>
  <si>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</si>
  <si>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</si>
  <si>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</si>
  <si>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</si>
  <si>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</si>
  <si>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</si>
  <si>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</si>
  <si>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</si>
  <si>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</si>
  <si>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</si>
  <si>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</si>
  <si>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</si>
  <si>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>Engangsvederlag Ledere 
(Forstander, viceforstander, afd.leder)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</si>
  <si>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</si>
  <si>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</si>
  <si>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</si>
  <si>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</si>
  <si>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</si>
  <si>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</si>
  <si>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</si>
  <si>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Med resultatløn (max)</t>
  </si>
  <si>
    <t>Uden resultatløn (max)</t>
  </si>
  <si>
    <t>Alle lærere</t>
  </si>
  <si>
    <t>1. april 2015</t>
  </si>
  <si>
    <t>Særligt OK 2013 tillæg (for udfasning af 60 årsreglen)</t>
  </si>
  <si>
    <t>Udgået</t>
  </si>
  <si>
    <t>Særl. OK 13</t>
  </si>
  <si>
    <t>1. april 2016</t>
  </si>
  <si>
    <t>Løntabel</t>
  </si>
  <si>
    <t>1. april 2017</t>
  </si>
  <si>
    <t>Natpenge m.v. (gælder ikke forefterskolelærere)</t>
  </si>
  <si>
    <t>Andre tillæg - lærere og souscheftillæg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</si>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</sst>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3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i/>
      <sz val="18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303">
    <xf numFmtId="0" fontId="0" fillId="0" borderId="0" xfId="0"/>
    <xf numFmtId="0" fontId="3" fillId="0" borderId="1" xfId="3" applyBorder="1" applyAlignment="1" applyProtection="1">
      <alignment horizontal="center"/>
    </xf>
    <xf numFmtId="0" fontId="3" fillId="0" borderId="2" xfId="3" applyBorder="1" applyAlignment="1" applyProtection="1">
      <alignment horizontal="center"/>
    </xf>
    <xf numFmtId="0" fontId="3" fillId="0" borderId="2" xfId="3" applyFont="1" applyBorder="1" applyAlignment="1" applyProtection="1">
      <alignment horizontal="center"/>
    </xf>
    <xf numFmtId="0" fontId="3" fillId="0" borderId="3" xfId="3" applyBorder="1" applyAlignment="1" applyProtection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4" fontId="0" fillId="0" borderId="9" xfId="0" applyNumberFormat="1" applyBorder="1"/>
    <xf numFmtId="0" fontId="3" fillId="0" borderId="8" xfId="3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 applyProtection="1">
      <alignment horizontal="center"/>
    </xf>
    <xf numFmtId="0" fontId="3" fillId="0" borderId="12" xfId="3" applyBorder="1" applyAlignment="1" applyProtection="1">
      <alignment horizontal="center"/>
    </xf>
    <xf numFmtId="0" fontId="3" fillId="0" borderId="13" xfId="3" applyBorder="1" applyAlignment="1" applyProtection="1">
      <alignment horizontal="center"/>
    </xf>
    <xf numFmtId="0" fontId="3" fillId="0" borderId="13" xfId="3" applyFont="1" applyBorder="1" applyAlignment="1" applyProtection="1">
      <alignment horizontal="center"/>
    </xf>
    <xf numFmtId="0" fontId="3" fillId="0" borderId="14" xfId="3" applyBorder="1" applyAlignment="1" applyProtection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 applyProtection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0" fillId="0" borderId="0" xfId="0" applyFill="1" applyBorder="1"/>
    <xf numFmtId="0" fontId="7" fillId="0" borderId="33" xfId="0" applyFont="1" applyBorder="1"/>
    <xf numFmtId="0" fontId="0" fillId="0" borderId="15" xfId="0" applyFill="1" applyBorder="1"/>
    <xf numFmtId="0" fontId="0" fillId="0" borderId="28" xfId="0" applyFill="1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Fill="1" applyBorder="1"/>
    <xf numFmtId="0" fontId="3" fillId="0" borderId="40" xfId="3" applyBorder="1" applyAlignment="1" applyProtection="1">
      <alignment horizontal="center"/>
    </xf>
    <xf numFmtId="0" fontId="3" fillId="0" borderId="41" xfId="3" applyBorder="1" applyAlignment="1" applyProtection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10" fillId="0" borderId="0" xfId="0" applyFont="1"/>
    <xf numFmtId="0" fontId="12" fillId="0" borderId="0" xfId="0" applyFont="1"/>
    <xf numFmtId="0" fontId="3" fillId="0" borderId="33" xfId="3" applyBorder="1" applyAlignment="1" applyProtection="1">
      <alignment horizontal="center"/>
    </xf>
    <xf numFmtId="0" fontId="3" fillId="0" borderId="9" xfId="3" applyBorder="1" applyAlignment="1" applyProtection="1">
      <alignment horizontal="center"/>
    </xf>
    <xf numFmtId="0" fontId="3" fillId="0" borderId="42" xfId="3" applyBorder="1" applyAlignment="1" applyProtection="1">
      <alignment horizontal="center"/>
    </xf>
    <xf numFmtId="0" fontId="3" fillId="0" borderId="43" xfId="3" applyBorder="1" applyAlignment="1" applyProtection="1">
      <alignment horizontal="center"/>
    </xf>
    <xf numFmtId="0" fontId="3" fillId="0" borderId="44" xfId="3" applyBorder="1" applyAlignment="1" applyProtection="1">
      <alignment horizontal="center"/>
    </xf>
    <xf numFmtId="0" fontId="3" fillId="0" borderId="45" xfId="3" applyBorder="1" applyAlignment="1" applyProtection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4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6" fillId="0" borderId="0" xfId="0" applyFont="1"/>
    <xf numFmtId="0" fontId="0" fillId="0" borderId="20" xfId="0" applyBorder="1"/>
    <xf numFmtId="40" fontId="0" fillId="0" borderId="40" xfId="1" applyFont="1" applyBorder="1"/>
    <xf numFmtId="0" fontId="17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0" fillId="0" borderId="14" xfId="0" applyBorder="1"/>
    <xf numFmtId="0" fontId="18" fillId="0" borderId="0" xfId="0" applyFont="1"/>
    <xf numFmtId="0" fontId="0" fillId="0" borderId="49" xfId="0" applyFill="1" applyBorder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Fill="1" applyBorder="1"/>
    <xf numFmtId="0" fontId="0" fillId="0" borderId="29" xfId="0" applyFill="1" applyBorder="1"/>
    <xf numFmtId="0" fontId="0" fillId="0" borderId="25" xfId="0" applyFill="1" applyBorder="1"/>
    <xf numFmtId="0" fontId="0" fillId="0" borderId="62" xfId="0" applyBorder="1"/>
    <xf numFmtId="0" fontId="7" fillId="0" borderId="63" xfId="0" applyFont="1" applyBorder="1" applyAlignment="1">
      <alignment horizontal="right"/>
    </xf>
    <xf numFmtId="0" fontId="7" fillId="0" borderId="64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5" xfId="0" applyFont="1" applyBorder="1"/>
    <xf numFmtId="3" fontId="0" fillId="0" borderId="66" xfId="0" applyNumberFormat="1" applyBorder="1"/>
    <xf numFmtId="4" fontId="0" fillId="0" borderId="66" xfId="0" applyNumberFormat="1" applyBorder="1"/>
    <xf numFmtId="4" fontId="0" fillId="0" borderId="67" xfId="0" applyNumberFormat="1" applyBorder="1"/>
    <xf numFmtId="38" fontId="0" fillId="0" borderId="34" xfId="1" applyNumberFormat="1" applyFont="1" applyBorder="1"/>
    <xf numFmtId="0" fontId="0" fillId="0" borderId="68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9" xfId="0" applyBorder="1"/>
    <xf numFmtId="40" fontId="0" fillId="0" borderId="37" xfId="1" applyFont="1" applyBorder="1"/>
    <xf numFmtId="0" fontId="1" fillId="0" borderId="70" xfId="0" quotePrefix="1" applyFont="1" applyBorder="1" applyAlignment="1">
      <alignment horizontal="right"/>
    </xf>
    <xf numFmtId="0" fontId="4" fillId="0" borderId="71" xfId="3" quotePrefix="1" applyNumberFormat="1" applyFont="1" applyBorder="1" applyAlignment="1" applyProtection="1">
      <alignment horizontal="right"/>
    </xf>
    <xf numFmtId="0" fontId="4" fillId="0" borderId="72" xfId="3" quotePrefix="1" applyNumberFormat="1" applyFont="1" applyBorder="1" applyAlignment="1" applyProtection="1">
      <alignment horizontal="right"/>
    </xf>
    <xf numFmtId="0" fontId="8" fillId="0" borderId="57" xfId="0" applyFont="1" applyBorder="1"/>
    <xf numFmtId="0" fontId="7" fillId="0" borderId="52" xfId="0" applyFont="1" applyFill="1" applyBorder="1"/>
    <xf numFmtId="4" fontId="0" fillId="0" borderId="23" xfId="0" applyNumberFormat="1" applyBorder="1"/>
    <xf numFmtId="0" fontId="0" fillId="0" borderId="73" xfId="0" applyBorder="1"/>
    <xf numFmtId="0" fontId="1" fillId="0" borderId="74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1" fillId="2" borderId="63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0" xfId="0" applyNumberFormat="1"/>
    <xf numFmtId="4" fontId="0" fillId="0" borderId="58" xfId="0" applyNumberFormat="1" applyBorder="1"/>
    <xf numFmtId="40" fontId="0" fillId="0" borderId="0" xfId="0" applyNumberFormat="1"/>
    <xf numFmtId="0" fontId="15" fillId="0" borderId="0" xfId="0" applyFont="1"/>
    <xf numFmtId="164" fontId="15" fillId="0" borderId="0" xfId="0" applyNumberFormat="1" applyFont="1"/>
    <xf numFmtId="164" fontId="0" fillId="0" borderId="0" xfId="0" applyNumberFormat="1"/>
    <xf numFmtId="3" fontId="0" fillId="0" borderId="0" xfId="0" applyNumberFormat="1" applyBorder="1"/>
    <xf numFmtId="3" fontId="0" fillId="0" borderId="50" xfId="0" applyNumberFormat="1" applyBorder="1"/>
    <xf numFmtId="4" fontId="0" fillId="0" borderId="50" xfId="0" applyNumberFormat="1" applyBorder="1"/>
    <xf numFmtId="4" fontId="0" fillId="0" borderId="51" xfId="0" applyNumberFormat="1" applyBorder="1"/>
    <xf numFmtId="3" fontId="0" fillId="0" borderId="58" xfId="0" applyNumberFormat="1" applyBorder="1"/>
    <xf numFmtId="4" fontId="0" fillId="0" borderId="75" xfId="0" applyNumberFormat="1" applyBorder="1"/>
    <xf numFmtId="4" fontId="0" fillId="0" borderId="60" xfId="0" applyNumberFormat="1" applyBorder="1"/>
    <xf numFmtId="3" fontId="2" fillId="2" borderId="10" xfId="0" applyNumberFormat="1" applyFont="1" applyFill="1" applyBorder="1"/>
    <xf numFmtId="4" fontId="0" fillId="0" borderId="13" xfId="0" applyNumberFormat="1" applyBorder="1"/>
    <xf numFmtId="0" fontId="0" fillId="0" borderId="5" xfId="0" applyFill="1" applyBorder="1"/>
    <xf numFmtId="3" fontId="0" fillId="0" borderId="21" xfId="0" applyNumberFormat="1" applyBorder="1"/>
    <xf numFmtId="0" fontId="0" fillId="0" borderId="76" xfId="0" applyBorder="1"/>
    <xf numFmtId="0" fontId="0" fillId="0" borderId="77" xfId="0" applyFill="1" applyBorder="1"/>
    <xf numFmtId="0" fontId="0" fillId="0" borderId="6" xfId="0" applyFill="1" applyBorder="1"/>
    <xf numFmtId="164" fontId="11" fillId="2" borderId="78" xfId="0" applyNumberFormat="1" applyFont="1" applyFill="1" applyBorder="1"/>
    <xf numFmtId="0" fontId="0" fillId="0" borderId="79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6" xfId="1" applyFont="1" applyBorder="1"/>
    <xf numFmtId="0" fontId="15" fillId="0" borderId="5" xfId="0" applyFont="1" applyFill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5" fillId="0" borderId="61" xfId="0" applyFont="1" applyFill="1" applyBorder="1"/>
    <xf numFmtId="4" fontId="0" fillId="0" borderId="75" xfId="1" applyNumberFormat="1" applyFont="1" applyBorder="1"/>
    <xf numFmtId="0" fontId="4" fillId="0" borderId="80" xfId="3" applyFont="1" applyBorder="1" applyAlignment="1" applyProtection="1">
      <alignment horizontal="center"/>
    </xf>
    <xf numFmtId="0" fontId="4" fillId="0" borderId="81" xfId="3" applyFont="1" applyBorder="1" applyAlignment="1" applyProtection="1">
      <alignment horizontal="center"/>
    </xf>
    <xf numFmtId="0" fontId="7" fillId="0" borderId="55" xfId="0" applyFont="1" applyFill="1" applyBorder="1"/>
    <xf numFmtId="0" fontId="1" fillId="0" borderId="82" xfId="0" quotePrefix="1" applyFont="1" applyBorder="1" applyAlignment="1">
      <alignment horizontal="right"/>
    </xf>
    <xf numFmtId="0" fontId="0" fillId="0" borderId="12" xfId="0" applyBorder="1"/>
    <xf numFmtId="0" fontId="7" fillId="0" borderId="82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NumberFormat="1" applyFont="1" applyBorder="1" applyAlignment="1" applyProtection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4" fillId="0" borderId="48" xfId="3" applyFont="1" applyBorder="1" applyAlignment="1" applyProtection="1">
      <alignment horizontal="center"/>
    </xf>
    <xf numFmtId="0" fontId="7" fillId="0" borderId="72" xfId="0" applyFont="1" applyBorder="1" applyAlignment="1">
      <alignment horizontal="right"/>
    </xf>
    <xf numFmtId="4" fontId="3" fillId="0" borderId="83" xfId="2" applyNumberFormat="1" applyBorder="1" applyAlignment="1" applyProtection="1">
      <alignment horizontal="center"/>
    </xf>
    <xf numFmtId="4" fontId="3" fillId="0" borderId="84" xfId="2" applyNumberFormat="1" applyBorder="1" applyAlignment="1" applyProtection="1">
      <alignment horizontal="center"/>
    </xf>
    <xf numFmtId="4" fontId="2" fillId="3" borderId="83" xfId="2" applyNumberFormat="1" applyFont="1" applyFill="1" applyBorder="1" applyAlignment="1" applyProtection="1">
      <alignment horizontal="center"/>
    </xf>
    <xf numFmtId="4" fontId="3" fillId="3" borderId="83" xfId="2" applyNumberFormat="1" applyFill="1" applyBorder="1" applyAlignment="1" applyProtection="1">
      <alignment horizontal="center"/>
    </xf>
    <xf numFmtId="3" fontId="6" fillId="3" borderId="85" xfId="2" applyFont="1" applyFill="1" applyBorder="1" applyAlignment="1" applyProtection="1">
      <alignment horizontal="center"/>
    </xf>
    <xf numFmtId="0" fontId="0" fillId="3" borderId="0" xfId="0" applyFill="1"/>
    <xf numFmtId="3" fontId="0" fillId="0" borderId="86" xfId="0" applyNumberFormat="1" applyBorder="1"/>
    <xf numFmtId="3" fontId="0" fillId="0" borderId="87" xfId="0" applyNumberFormat="1" applyBorder="1"/>
    <xf numFmtId="3" fontId="0" fillId="0" borderId="88" xfId="0" applyNumberFormat="1" applyBorder="1"/>
    <xf numFmtId="40" fontId="0" fillId="0" borderId="28" xfId="1" applyFont="1" applyBorder="1"/>
    <xf numFmtId="0" fontId="11" fillId="2" borderId="89" xfId="0" quotePrefix="1" applyFont="1" applyFill="1" applyBorder="1" applyAlignment="1">
      <alignment horizontal="right"/>
    </xf>
    <xf numFmtId="0" fontId="7" fillId="0" borderId="70" xfId="0" quotePrefix="1" applyFont="1" applyBorder="1" applyAlignment="1">
      <alignment horizontal="right"/>
    </xf>
    <xf numFmtId="0" fontId="21" fillId="0" borderId="0" xfId="0" applyFont="1" applyAlignment="1">
      <alignment horizontal="center"/>
    </xf>
    <xf numFmtId="3" fontId="0" fillId="0" borderId="0" xfId="0" applyNumberFormat="1"/>
    <xf numFmtId="3" fontId="3" fillId="0" borderId="0" xfId="2" applyNumberFormat="1" applyFill="1" applyBorder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90" xfId="0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 wrapText="1"/>
    </xf>
    <xf numFmtId="4" fontId="0" fillId="0" borderId="90" xfId="0" applyNumberFormat="1" applyBorder="1"/>
    <xf numFmtId="0" fontId="0" fillId="0" borderId="10" xfId="0" applyBorder="1" applyAlignment="1">
      <alignment wrapText="1"/>
    </xf>
    <xf numFmtId="0" fontId="0" fillId="0" borderId="91" xfId="0" applyBorder="1" applyAlignment="1">
      <alignment wrapText="1"/>
    </xf>
    <xf numFmtId="0" fontId="0" fillId="0" borderId="92" xfId="0" applyBorder="1"/>
    <xf numFmtId="3" fontId="0" fillId="0" borderId="93" xfId="0" applyNumberFormat="1" applyBorder="1"/>
    <xf numFmtId="4" fontId="1" fillId="0" borderId="0" xfId="0" applyNumberFormat="1" applyFont="1" applyBorder="1"/>
    <xf numFmtId="3" fontId="0" fillId="0" borderId="24" xfId="0" applyNumberFormat="1" applyBorder="1"/>
    <xf numFmtId="0" fontId="15" fillId="0" borderId="0" xfId="0" applyFont="1" applyFill="1" applyBorder="1"/>
    <xf numFmtId="4" fontId="0" fillId="0" borderId="0" xfId="1" applyNumberFormat="1" applyFont="1" applyBorder="1"/>
    <xf numFmtId="0" fontId="15" fillId="0" borderId="93" xfId="0" applyFont="1" applyBorder="1"/>
    <xf numFmtId="0" fontId="15" fillId="0" borderId="94" xfId="0" applyFont="1" applyBorder="1" applyAlignment="1">
      <alignment wrapText="1"/>
    </xf>
    <xf numFmtId="0" fontId="15" fillId="0" borderId="5" xfId="0" applyFont="1" applyBorder="1"/>
    <xf numFmtId="4" fontId="15" fillId="0" borderId="21" xfId="0" applyNumberFormat="1" applyFont="1" applyBorder="1"/>
    <xf numFmtId="4" fontId="15" fillId="0" borderId="23" xfId="0" applyNumberFormat="1" applyFont="1" applyBorder="1"/>
    <xf numFmtId="0" fontId="3" fillId="0" borderId="30" xfId="3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4" fillId="0" borderId="98" xfId="3" applyFont="1" applyBorder="1" applyAlignment="1" applyProtection="1">
      <alignment horizontal="center"/>
    </xf>
    <xf numFmtId="0" fontId="4" fillId="0" borderId="99" xfId="3" applyFont="1" applyBorder="1" applyAlignment="1" applyProtection="1">
      <alignment horizontal="center"/>
    </xf>
    <xf numFmtId="0" fontId="3" fillId="0" borderId="99" xfId="3" applyBorder="1" applyAlignment="1" applyProtection="1">
      <alignment horizontal="center"/>
    </xf>
    <xf numFmtId="0" fontId="3" fillId="0" borderId="100" xfId="3" applyBorder="1" applyAlignment="1" applyProtection="1">
      <alignment horizontal="center"/>
    </xf>
    <xf numFmtId="0" fontId="4" fillId="0" borderId="96" xfId="3" applyFont="1" applyBorder="1" applyAlignment="1" applyProtection="1">
      <alignment horizontal="center"/>
    </xf>
    <xf numFmtId="0" fontId="3" fillId="0" borderId="96" xfId="3" applyBorder="1" applyAlignment="1" applyProtection="1">
      <alignment horizontal="center"/>
    </xf>
    <xf numFmtId="0" fontId="4" fillId="0" borderId="94" xfId="3" quotePrefix="1" applyNumberFormat="1" applyFont="1" applyBorder="1" applyAlignment="1" applyProtection="1">
      <alignment horizontal="center"/>
    </xf>
    <xf numFmtId="0" fontId="4" fillId="0" borderId="76" xfId="3" applyFont="1" applyBorder="1" applyAlignment="1" applyProtection="1">
      <alignment horizontal="center"/>
    </xf>
    <xf numFmtId="0" fontId="0" fillId="0" borderId="76" xfId="0" applyBorder="1" applyAlignment="1">
      <alignment horizontal="center"/>
    </xf>
    <xf numFmtId="0" fontId="3" fillId="0" borderId="76" xfId="3" applyBorder="1" applyAlignment="1" applyProtection="1">
      <alignment horizontal="center"/>
    </xf>
    <xf numFmtId="0" fontId="7" fillId="0" borderId="101" xfId="0" applyFont="1" applyFill="1" applyBorder="1" applyAlignment="1">
      <alignment vertical="center"/>
    </xf>
    <xf numFmtId="0" fontId="7" fillId="0" borderId="102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0" fontId="3" fillId="0" borderId="103" xfId="3" applyBorder="1" applyAlignment="1" applyProtection="1">
      <alignment horizontal="center"/>
    </xf>
    <xf numFmtId="0" fontId="3" fillId="0" borderId="104" xfId="3" applyBorder="1" applyAlignment="1" applyProtection="1">
      <alignment horizontal="center"/>
    </xf>
    <xf numFmtId="3" fontId="15" fillId="0" borderId="10" xfId="2" applyFont="1" applyBorder="1" applyAlignment="1" applyProtection="1">
      <alignment horizontal="right"/>
    </xf>
    <xf numFmtId="0" fontId="19" fillId="0" borderId="105" xfId="3" applyFont="1" applyBorder="1" applyAlignment="1" applyProtection="1">
      <alignment horizontal="left"/>
    </xf>
    <xf numFmtId="0" fontId="3" fillId="0" borderId="97" xfId="3" applyBorder="1" applyAlignment="1" applyProtection="1">
      <alignment horizontal="center"/>
    </xf>
    <xf numFmtId="0" fontId="3" fillId="0" borderId="106" xfId="3" applyBorder="1" applyAlignment="1" applyProtection="1">
      <alignment horizontal="center"/>
    </xf>
    <xf numFmtId="0" fontId="1" fillId="0" borderId="15" xfId="0" applyFont="1" applyBorder="1"/>
    <xf numFmtId="3" fontId="15" fillId="0" borderId="16" xfId="2" applyFont="1" applyBorder="1" applyAlignment="1" applyProtection="1">
      <alignment horizontal="right"/>
    </xf>
    <xf numFmtId="4" fontId="22" fillId="0" borderId="10" xfId="0" applyNumberFormat="1" applyFont="1" applyBorder="1"/>
    <xf numFmtId="4" fontId="22" fillId="0" borderId="20" xfId="0" applyNumberFormat="1" applyFont="1" applyBorder="1"/>
    <xf numFmtId="4" fontId="22" fillId="0" borderId="17" xfId="0" applyNumberFormat="1" applyFont="1" applyBorder="1"/>
    <xf numFmtId="4" fontId="7" fillId="0" borderId="24" xfId="0" applyNumberFormat="1" applyFont="1" applyBorder="1"/>
    <xf numFmtId="38" fontId="0" fillId="0" borderId="107" xfId="1" applyNumberFormat="1" applyFont="1" applyBorder="1"/>
    <xf numFmtId="0" fontId="0" fillId="0" borderId="108" xfId="0" applyBorder="1"/>
    <xf numFmtId="40" fontId="0" fillId="0" borderId="23" xfId="1" applyFont="1" applyBorder="1"/>
    <xf numFmtId="0" fontId="7" fillId="0" borderId="8" xfId="0" applyFont="1" applyFill="1" applyBorder="1" applyAlignment="1">
      <alignment vertical="center"/>
    </xf>
    <xf numFmtId="0" fontId="0" fillId="0" borderId="28" xfId="0" applyBorder="1"/>
    <xf numFmtId="0" fontId="7" fillId="0" borderId="55" xfId="0" applyFont="1" applyBorder="1"/>
    <xf numFmtId="3" fontId="0" fillId="0" borderId="76" xfId="0" applyNumberFormat="1" applyBorder="1"/>
    <xf numFmtId="4" fontId="0" fillId="0" borderId="76" xfId="0" applyNumberFormat="1" applyBorder="1"/>
    <xf numFmtId="0" fontId="15" fillId="0" borderId="6" xfId="0" applyFont="1" applyFill="1" applyBorder="1"/>
    <xf numFmtId="0" fontId="15" fillId="0" borderId="109" xfId="0" applyFont="1" applyFill="1" applyBorder="1"/>
    <xf numFmtId="4" fontId="0" fillId="0" borderId="110" xfId="0" applyNumberFormat="1" applyBorder="1"/>
    <xf numFmtId="4" fontId="0" fillId="0" borderId="111" xfId="1" applyNumberFormat="1" applyFont="1" applyBorder="1"/>
    <xf numFmtId="4" fontId="0" fillId="0" borderId="112" xfId="0" applyNumberFormat="1" applyBorder="1"/>
    <xf numFmtId="0" fontId="0" fillId="0" borderId="113" xfId="0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1" fontId="0" fillId="0" borderId="16" xfId="0" applyNumberFormat="1" applyBorder="1" applyAlignment="1">
      <alignment wrapText="1"/>
    </xf>
    <xf numFmtId="1" fontId="0" fillId="0" borderId="24" xfId="0" applyNumberFormat="1" applyBorder="1" applyAlignment="1">
      <alignment wrapText="1"/>
    </xf>
    <xf numFmtId="0" fontId="8" fillId="0" borderId="0" xfId="0" applyFont="1"/>
    <xf numFmtId="0" fontId="20" fillId="0" borderId="55" xfId="0" applyFont="1" applyFill="1" applyBorder="1" applyAlignment="1">
      <alignment vertical="center"/>
    </xf>
    <xf numFmtId="0" fontId="4" fillId="0" borderId="105" xfId="3" applyFont="1" applyBorder="1" applyAlignment="1" applyProtection="1">
      <alignment horizontal="center"/>
    </xf>
    <xf numFmtId="0" fontId="4" fillId="0" borderId="96" xfId="3" applyFont="1" applyBorder="1" applyAlignment="1" applyProtection="1">
      <alignment horizontal="center"/>
    </xf>
    <xf numFmtId="0" fontId="4" fillId="0" borderId="114" xfId="3" applyFont="1" applyBorder="1" applyAlignment="1" applyProtection="1">
      <alignment horizontal="center"/>
    </xf>
    <xf numFmtId="0" fontId="2" fillId="0" borderId="115" xfId="0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0" fontId="2" fillId="0" borderId="117" xfId="0" applyFont="1" applyBorder="1" applyAlignment="1">
      <alignment horizontal="center"/>
    </xf>
    <xf numFmtId="0" fontId="1" fillId="0" borderId="118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1" fillId="0" borderId="119" xfId="0" applyFont="1" applyBorder="1" applyAlignment="1">
      <alignment horizont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</cellXfs>
  <cellStyles count="4">
    <cellStyle name="Komma" xfId="1" builtinId="3"/>
    <cellStyle name="komma0" xfId="2"/>
    <cellStyle name="Normal" xfId="0" builtinId="0"/>
    <cellStyle name="Normal_Grundtabe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0"/>
  <sheetViews>
    <sheetView tabSelected="1" zoomScale="166" zoomScaleNormal="166" workbookViewId="0">
      <selection sqref="A1:G510"/>
    </sheetView>
  </sheetViews>
  <sheetFormatPr defaultRowHeight="12.75" x14ac:dyDescent="0.2"/>
  <cols>
    <col min="1" max="1" width="11.28515625" customWidth="1"/>
    <col min="2" max="2" width="12.28515625" customWidth="1"/>
    <col min="3" max="3" width="13" customWidth="1"/>
    <col min="4" max="4" width="13.28515625" customWidth="1"/>
    <col min="5" max="5" width="12.85546875" customWidth="1"/>
    <col min="6" max="6" width="12.42578125" customWidth="1"/>
    <col min="8" max="11" width="9.42578125" bestFit="1" customWidth="1"/>
    <col min="28" max="28" width="10.28515625" customWidth="1"/>
    <col min="29" max="29" width="10.85546875" customWidth="1"/>
    <col min="30" max="30" width="11.5703125" customWidth="1"/>
    <col min="31" max="31" width="11.28515625" customWidth="1"/>
    <col min="32" max="32" width="12.42578125" customWidth="1"/>
    <col min="33" max="33" width="12" customWidth="1"/>
    <col min="34" max="34" width="9.85546875" bestFit="1" customWidth="1"/>
    <col min="35" max="35" width="9.5703125" bestFit="1" customWidth="1"/>
    <col min="37" max="38" width="9.42578125" bestFit="1" customWidth="1"/>
    <col min="41" max="41" width="9.42578125" bestFit="1" customWidth="1"/>
  </cols>
  <sheetData>
    <row r="1" spans="1:41" ht="15.75" x14ac:dyDescent="0.25">
      <c r="AA1" s="67" t="s">
        <v>49</v>
      </c>
      <c r="AK1" s="67" t="s">
        <v>50</v>
      </c>
    </row>
    <row r="2" spans="1:41" ht="20.25" thickBot="1" x14ac:dyDescent="0.4">
      <c r="A2" s="66" t="s">
        <v>139</v>
      </c>
      <c r="B2" s="66" t="str">
        <f>E18</f>
        <v>1. april 2017</v>
      </c>
    </row>
    <row r="3" spans="1:41" ht="13.5" thickTop="1" x14ac:dyDescent="0.2">
      <c r="AA3" s="68">
        <v>2012</v>
      </c>
      <c r="AB3" s="240"/>
      <c r="AC3" s="241" t="s">
        <v>117</v>
      </c>
      <c r="AD3" s="242"/>
      <c r="AE3" s="242"/>
      <c r="AF3" s="242"/>
      <c r="AG3" s="243"/>
    </row>
    <row r="4" spans="1:41" x14ac:dyDescent="0.2">
      <c r="AA4" s="14"/>
      <c r="AB4" s="1"/>
      <c r="AC4" s="2"/>
      <c r="AD4" s="3" t="s">
        <v>1</v>
      </c>
      <c r="AE4" s="2"/>
      <c r="AF4" s="4"/>
      <c r="AG4" s="69" t="s">
        <v>2</v>
      </c>
    </row>
    <row r="5" spans="1:41" x14ac:dyDescent="0.2">
      <c r="AA5" s="70" t="s">
        <v>3</v>
      </c>
      <c r="AB5" s="5" t="s">
        <v>4</v>
      </c>
      <c r="AC5" s="5" t="s">
        <v>5</v>
      </c>
      <c r="AD5" s="5" t="s">
        <v>6</v>
      </c>
      <c r="AE5" s="5" t="s">
        <v>7</v>
      </c>
      <c r="AF5" s="5" t="s">
        <v>8</v>
      </c>
      <c r="AG5" s="71" t="s">
        <v>9</v>
      </c>
    </row>
    <row r="6" spans="1:41" x14ac:dyDescent="0.2">
      <c r="AA6" s="72">
        <v>1</v>
      </c>
      <c r="AB6" s="200"/>
      <c r="AC6" s="201"/>
      <c r="AD6" s="201"/>
      <c r="AE6" s="201"/>
      <c r="AF6" s="201"/>
      <c r="AG6" s="202"/>
      <c r="AH6" s="203" t="s">
        <v>115</v>
      </c>
    </row>
    <row r="7" spans="1:41" x14ac:dyDescent="0.2">
      <c r="AA7" s="72">
        <v>2</v>
      </c>
      <c r="AB7" s="201"/>
      <c r="AC7" s="201"/>
      <c r="AD7" s="201"/>
      <c r="AE7" s="201"/>
      <c r="AF7" s="201"/>
      <c r="AG7" s="202"/>
      <c r="AH7" s="211"/>
      <c r="AK7" t="s">
        <v>81</v>
      </c>
      <c r="AN7" t="s">
        <v>82</v>
      </c>
    </row>
    <row r="8" spans="1:41" ht="13.5" thickBot="1" x14ac:dyDescent="0.25">
      <c r="AA8" s="72">
        <v>3</v>
      </c>
      <c r="AB8" s="201"/>
      <c r="AC8" s="201"/>
      <c r="AD8" s="201"/>
      <c r="AE8" s="201"/>
      <c r="AF8" s="201"/>
      <c r="AG8" s="202"/>
      <c r="AH8" s="211"/>
    </row>
    <row r="9" spans="1:41" ht="13.5" thickTop="1" x14ac:dyDescent="0.2">
      <c r="AA9" s="72">
        <v>4</v>
      </c>
      <c r="AB9" s="201"/>
      <c r="AC9" s="201"/>
      <c r="AD9" s="201"/>
      <c r="AE9" s="201"/>
      <c r="AF9" s="201"/>
      <c r="AG9" s="202"/>
      <c r="AH9" s="211"/>
      <c r="AK9" s="74" t="s">
        <v>13</v>
      </c>
      <c r="AL9" s="75" t="s">
        <v>14</v>
      </c>
      <c r="AN9" s="74" t="s">
        <v>13</v>
      </c>
      <c r="AO9" s="75" t="s">
        <v>14</v>
      </c>
    </row>
    <row r="10" spans="1:41" x14ac:dyDescent="0.2">
      <c r="AA10" s="72">
        <v>5</v>
      </c>
      <c r="AB10" s="201"/>
      <c r="AC10" s="201"/>
      <c r="AD10" s="201"/>
      <c r="AE10" s="201"/>
      <c r="AF10" s="201"/>
      <c r="AG10" s="202"/>
      <c r="AH10" s="211"/>
      <c r="AK10" s="76" t="s">
        <v>17</v>
      </c>
      <c r="AL10" s="77" t="s">
        <v>17</v>
      </c>
      <c r="AN10" s="76" t="s">
        <v>17</v>
      </c>
      <c r="AO10" s="77" t="s">
        <v>17</v>
      </c>
    </row>
    <row r="11" spans="1:41" x14ac:dyDescent="0.2">
      <c r="AA11" s="72">
        <v>6</v>
      </c>
      <c r="AB11" s="201"/>
      <c r="AC11" s="201"/>
      <c r="AD11" s="201"/>
      <c r="AE11" s="201"/>
      <c r="AF11" s="201"/>
      <c r="AG11" s="202"/>
      <c r="AH11" s="211"/>
      <c r="AK11" s="78" t="s">
        <v>21</v>
      </c>
      <c r="AL11" s="79" t="s">
        <v>21</v>
      </c>
      <c r="AN11" s="78" t="s">
        <v>21</v>
      </c>
      <c r="AO11" s="79" t="s">
        <v>21</v>
      </c>
    </row>
    <row r="12" spans="1:41" x14ac:dyDescent="0.2">
      <c r="AA12" s="72">
        <v>7</v>
      </c>
      <c r="AB12" s="201"/>
      <c r="AC12" s="201"/>
      <c r="AD12" s="201"/>
      <c r="AE12" s="201"/>
      <c r="AF12" s="201"/>
      <c r="AG12" s="202"/>
      <c r="AH12" s="211"/>
      <c r="AK12" s="22"/>
      <c r="AL12" s="80"/>
    </row>
    <row r="13" spans="1:41" x14ac:dyDescent="0.2">
      <c r="AA13" s="72">
        <v>8</v>
      </c>
      <c r="AB13" s="198">
        <v>206396</v>
      </c>
      <c r="AC13" s="198">
        <v>210482</v>
      </c>
      <c r="AD13" s="198">
        <v>213311</v>
      </c>
      <c r="AE13" s="198">
        <v>217397</v>
      </c>
      <c r="AF13" s="198">
        <v>220226</v>
      </c>
      <c r="AG13" s="204">
        <v>192140</v>
      </c>
      <c r="AH13" s="212">
        <v>194645</v>
      </c>
      <c r="AI13" s="213">
        <f t="shared" ref="AI13:AI54" si="0">ROUND(AH13/1.01304,0)</f>
        <v>192140</v>
      </c>
      <c r="AK13" s="97">
        <f>ROUND(AG13*$E$17%*17.3%/3,2)</f>
        <v>11550.38</v>
      </c>
      <c r="AL13" s="46">
        <f>ROUND(AG13*$E$17%*17.3%*2/3,2)</f>
        <v>23100.76</v>
      </c>
      <c r="AN13" s="97">
        <f>ROUND(AG13*$E$17%*E$19%/3,2)</f>
        <v>11550.38</v>
      </c>
      <c r="AO13" s="46">
        <f>ROUND(AG13*$E$17%*E$19%*2/3,2)</f>
        <v>23100.76</v>
      </c>
    </row>
    <row r="14" spans="1:41" x14ac:dyDescent="0.2">
      <c r="AA14" s="72">
        <v>9</v>
      </c>
      <c r="AB14" s="198">
        <v>209829</v>
      </c>
      <c r="AC14" s="198">
        <v>214015</v>
      </c>
      <c r="AD14" s="198">
        <v>216916</v>
      </c>
      <c r="AE14" s="198">
        <v>221102</v>
      </c>
      <c r="AF14" s="198">
        <v>224002</v>
      </c>
      <c r="AG14" s="205">
        <v>195356</v>
      </c>
      <c r="AH14" s="212">
        <v>197903</v>
      </c>
      <c r="AI14" s="213">
        <f t="shared" si="0"/>
        <v>195356</v>
      </c>
      <c r="AK14" s="97">
        <f t="shared" ref="AK14:AK54" si="1">ROUND(AG14*$E$17%*17.3%/3,2)</f>
        <v>11743.71</v>
      </c>
      <c r="AL14" s="46">
        <f t="shared" ref="AL14:AL54" si="2">ROUND(AG14*$E$17%*17.3%*2/3,2)</f>
        <v>23487.41</v>
      </c>
      <c r="AN14" s="97">
        <f t="shared" ref="AN14:AN54" si="3">ROUND(AG14*$E$17%*E$19%/3,2)</f>
        <v>11743.71</v>
      </c>
      <c r="AO14" s="46">
        <f t="shared" ref="AO14:AO54" si="4">ROUND(AG14*$E$17%*E$19%*2/3,2)</f>
        <v>23487.41</v>
      </c>
    </row>
    <row r="15" spans="1:41" x14ac:dyDescent="0.2">
      <c r="AA15" s="72">
        <v>10</v>
      </c>
      <c r="AB15" s="198">
        <v>213353</v>
      </c>
      <c r="AC15" s="198">
        <v>217646</v>
      </c>
      <c r="AD15" s="198">
        <v>220617</v>
      </c>
      <c r="AE15" s="198">
        <v>224909</v>
      </c>
      <c r="AF15" s="198">
        <v>227882</v>
      </c>
      <c r="AG15" s="205">
        <v>198659</v>
      </c>
      <c r="AH15" s="212">
        <v>201250</v>
      </c>
      <c r="AI15" s="213">
        <f t="shared" si="0"/>
        <v>198659</v>
      </c>
      <c r="AK15" s="97">
        <f t="shared" si="1"/>
        <v>11942.26</v>
      </c>
      <c r="AL15" s="46">
        <f t="shared" si="2"/>
        <v>23884.53</v>
      </c>
      <c r="AN15" s="97">
        <f t="shared" si="3"/>
        <v>11942.26</v>
      </c>
      <c r="AO15" s="46">
        <f t="shared" si="4"/>
        <v>23884.53</v>
      </c>
    </row>
    <row r="16" spans="1:41" ht="13.5" thickBot="1" x14ac:dyDescent="0.25">
      <c r="AA16" s="72">
        <v>11</v>
      </c>
      <c r="AB16" s="198">
        <v>216134</v>
      </c>
      <c r="AC16" s="198">
        <v>220533</v>
      </c>
      <c r="AD16" s="198">
        <v>223579</v>
      </c>
      <c r="AE16" s="198">
        <v>227978</v>
      </c>
      <c r="AF16" s="198">
        <v>231023</v>
      </c>
      <c r="AG16" s="205">
        <v>202054</v>
      </c>
      <c r="AH16" s="212">
        <v>204689</v>
      </c>
      <c r="AI16" s="213">
        <f t="shared" si="0"/>
        <v>202054</v>
      </c>
      <c r="AK16" s="97">
        <f t="shared" si="1"/>
        <v>12146.35</v>
      </c>
      <c r="AL16" s="46">
        <f t="shared" si="2"/>
        <v>24292.7</v>
      </c>
      <c r="AN16" s="97">
        <f t="shared" si="3"/>
        <v>12146.35</v>
      </c>
      <c r="AO16" s="46">
        <f t="shared" si="4"/>
        <v>24292.7</v>
      </c>
    </row>
    <row r="17" spans="1:41" ht="19.5" x14ac:dyDescent="0.35">
      <c r="A17" s="66" t="s">
        <v>10</v>
      </c>
      <c r="E17" s="174">
        <v>104.24460000000001</v>
      </c>
      <c r="AA17" s="72">
        <v>12</v>
      </c>
      <c r="AB17" s="198">
        <v>219855</v>
      </c>
      <c r="AC17" s="198">
        <v>224365</v>
      </c>
      <c r="AD17" s="198">
        <v>227489</v>
      </c>
      <c r="AE17" s="198">
        <v>231997</v>
      </c>
      <c r="AF17" s="198">
        <v>235119</v>
      </c>
      <c r="AG17" s="205">
        <v>205542</v>
      </c>
      <c r="AH17" s="212">
        <v>208222</v>
      </c>
      <c r="AI17" s="213">
        <f t="shared" si="0"/>
        <v>205542</v>
      </c>
      <c r="AK17" s="97">
        <f t="shared" si="1"/>
        <v>12356.03</v>
      </c>
      <c r="AL17" s="46">
        <f t="shared" si="2"/>
        <v>24712.06</v>
      </c>
      <c r="AN17" s="97">
        <f t="shared" si="3"/>
        <v>12356.03</v>
      </c>
      <c r="AO17" s="46">
        <f t="shared" si="4"/>
        <v>24712.06</v>
      </c>
    </row>
    <row r="18" spans="1:41" ht="20.25" thickBot="1" x14ac:dyDescent="0.4">
      <c r="A18" s="66" t="s">
        <v>48</v>
      </c>
      <c r="E18" s="208" t="s">
        <v>140</v>
      </c>
      <c r="AA18" s="72">
        <v>13</v>
      </c>
      <c r="AB18" s="198">
        <v>223681</v>
      </c>
      <c r="AC18" s="198">
        <v>228304</v>
      </c>
      <c r="AD18" s="198">
        <v>231504</v>
      </c>
      <c r="AE18" s="198">
        <v>236129</v>
      </c>
      <c r="AF18" s="198">
        <v>239328</v>
      </c>
      <c r="AG18" s="205">
        <v>209126</v>
      </c>
      <c r="AH18" s="212">
        <v>211853</v>
      </c>
      <c r="AI18" s="213">
        <f t="shared" si="0"/>
        <v>209126</v>
      </c>
      <c r="AK18" s="97">
        <f t="shared" si="1"/>
        <v>12571.48</v>
      </c>
      <c r="AL18" s="46">
        <f t="shared" si="2"/>
        <v>25142.959999999999</v>
      </c>
      <c r="AN18" s="97">
        <f t="shared" si="3"/>
        <v>12571.48</v>
      </c>
      <c r="AO18" s="46">
        <f t="shared" si="4"/>
        <v>25142.959999999999</v>
      </c>
    </row>
    <row r="19" spans="1:41" ht="20.25" thickBot="1" x14ac:dyDescent="0.4">
      <c r="A19" s="66" t="s">
        <v>86</v>
      </c>
      <c r="E19" s="146">
        <v>17.3</v>
      </c>
      <c r="AA19" s="72">
        <v>14</v>
      </c>
      <c r="AB19" s="198">
        <v>227611</v>
      </c>
      <c r="AC19" s="198">
        <v>232351</v>
      </c>
      <c r="AD19" s="198">
        <v>235632</v>
      </c>
      <c r="AE19" s="198">
        <v>240371</v>
      </c>
      <c r="AF19" s="198">
        <v>243652</v>
      </c>
      <c r="AG19" s="205">
        <v>212809</v>
      </c>
      <c r="AH19" s="212">
        <v>215584</v>
      </c>
      <c r="AI19" s="213">
        <f t="shared" si="0"/>
        <v>212809</v>
      </c>
      <c r="AK19" s="97">
        <f t="shared" si="1"/>
        <v>12792.88</v>
      </c>
      <c r="AL19" s="46">
        <f t="shared" si="2"/>
        <v>25585.759999999998</v>
      </c>
      <c r="AN19" s="97">
        <f t="shared" si="3"/>
        <v>12792.88</v>
      </c>
      <c r="AO19" s="46">
        <f t="shared" si="4"/>
        <v>25585.759999999998</v>
      </c>
    </row>
    <row r="20" spans="1:41" x14ac:dyDescent="0.2">
      <c r="D20" s="81"/>
      <c r="AA20" s="72">
        <v>15</v>
      </c>
      <c r="AB20" s="198">
        <v>231649</v>
      </c>
      <c r="AC20" s="198">
        <v>236507</v>
      </c>
      <c r="AD20" s="198">
        <v>239870</v>
      </c>
      <c r="AE20" s="198">
        <v>244730</v>
      </c>
      <c r="AF20" s="198">
        <v>248094</v>
      </c>
      <c r="AG20" s="205">
        <v>216592</v>
      </c>
      <c r="AH20" s="212">
        <v>219416</v>
      </c>
      <c r="AI20" s="213">
        <f t="shared" si="0"/>
        <v>216592</v>
      </c>
      <c r="AK20" s="97">
        <f t="shared" si="1"/>
        <v>13020.3</v>
      </c>
      <c r="AL20" s="46">
        <f t="shared" si="2"/>
        <v>26040.59</v>
      </c>
      <c r="AN20" s="97">
        <f t="shared" si="3"/>
        <v>13020.3</v>
      </c>
      <c r="AO20" s="46">
        <f t="shared" si="4"/>
        <v>26040.59</v>
      </c>
    </row>
    <row r="21" spans="1:41" ht="23.25" x14ac:dyDescent="0.35">
      <c r="A21" s="89" t="s">
        <v>89</v>
      </c>
      <c r="AA21" s="72">
        <v>16</v>
      </c>
      <c r="AB21" s="198">
        <v>234743</v>
      </c>
      <c r="AC21" s="198">
        <v>239725</v>
      </c>
      <c r="AD21" s="198">
        <v>243175</v>
      </c>
      <c r="AE21" s="198">
        <v>248156</v>
      </c>
      <c r="AF21" s="198">
        <v>251606</v>
      </c>
      <c r="AG21" s="205">
        <v>220481</v>
      </c>
      <c r="AH21" s="212">
        <v>223356</v>
      </c>
      <c r="AI21" s="213">
        <f t="shared" si="0"/>
        <v>220481</v>
      </c>
      <c r="AK21" s="97">
        <f t="shared" si="1"/>
        <v>13254.08</v>
      </c>
      <c r="AL21" s="46">
        <f t="shared" si="2"/>
        <v>26508.16</v>
      </c>
      <c r="AN21" s="97">
        <f t="shared" si="3"/>
        <v>13254.08</v>
      </c>
      <c r="AO21" s="46">
        <f t="shared" si="4"/>
        <v>26508.16</v>
      </c>
    </row>
    <row r="22" spans="1:41" ht="12.75" customHeight="1" x14ac:dyDescent="0.35">
      <c r="A22" s="89"/>
      <c r="AA22" s="72">
        <v>17</v>
      </c>
      <c r="AB22" s="198">
        <v>239005</v>
      </c>
      <c r="AC22" s="198">
        <v>244114</v>
      </c>
      <c r="AD22" s="198">
        <v>247651</v>
      </c>
      <c r="AE22" s="198">
        <v>252759</v>
      </c>
      <c r="AF22" s="198">
        <v>256294</v>
      </c>
      <c r="AG22" s="205">
        <v>224474</v>
      </c>
      <c r="AH22" s="212">
        <v>227401</v>
      </c>
      <c r="AI22" s="213">
        <f t="shared" si="0"/>
        <v>224474</v>
      </c>
      <c r="AK22" s="97">
        <f t="shared" si="1"/>
        <v>13494.12</v>
      </c>
      <c r="AL22" s="46">
        <f t="shared" si="2"/>
        <v>26988.23</v>
      </c>
      <c r="AN22" s="97">
        <f t="shared" si="3"/>
        <v>13494.12</v>
      </c>
      <c r="AO22" s="46">
        <f t="shared" si="4"/>
        <v>26988.23</v>
      </c>
    </row>
    <row r="23" spans="1:41" ht="21.2" customHeight="1" x14ac:dyDescent="0.35">
      <c r="A23" s="89"/>
      <c r="AA23" s="72">
        <v>18</v>
      </c>
      <c r="AB23" s="198">
        <v>243387</v>
      </c>
      <c r="AC23" s="198">
        <v>248626</v>
      </c>
      <c r="AD23" s="198">
        <v>252252</v>
      </c>
      <c r="AE23" s="198">
        <v>257490</v>
      </c>
      <c r="AF23" s="198">
        <v>261115</v>
      </c>
      <c r="AG23" s="205">
        <v>228579</v>
      </c>
      <c r="AH23" s="212">
        <v>231560</v>
      </c>
      <c r="AI23" s="213">
        <f t="shared" si="0"/>
        <v>228579</v>
      </c>
      <c r="AK23" s="97">
        <f t="shared" si="1"/>
        <v>13740.89</v>
      </c>
      <c r="AL23" s="46">
        <f t="shared" si="2"/>
        <v>27481.77</v>
      </c>
      <c r="AN23" s="97">
        <f t="shared" si="3"/>
        <v>13740.89</v>
      </c>
      <c r="AO23" s="46">
        <f t="shared" si="4"/>
        <v>27481.77</v>
      </c>
    </row>
    <row r="24" spans="1:41" x14ac:dyDescent="0.2">
      <c r="AA24" s="72">
        <v>19</v>
      </c>
      <c r="AB24" s="198">
        <v>246657</v>
      </c>
      <c r="AC24" s="198">
        <v>252029</v>
      </c>
      <c r="AD24" s="198">
        <v>255746</v>
      </c>
      <c r="AE24" s="198">
        <v>261119</v>
      </c>
      <c r="AF24" s="198">
        <v>264839</v>
      </c>
      <c r="AG24" s="205">
        <v>232796</v>
      </c>
      <c r="AH24" s="212">
        <v>235832</v>
      </c>
      <c r="AI24" s="213">
        <f t="shared" si="0"/>
        <v>232796</v>
      </c>
      <c r="AK24" s="97">
        <f t="shared" si="1"/>
        <v>13994.39</v>
      </c>
      <c r="AL24" s="46">
        <f t="shared" si="2"/>
        <v>27988.78</v>
      </c>
      <c r="AN24" s="97">
        <f t="shared" si="3"/>
        <v>13994.39</v>
      </c>
      <c r="AO24" s="46">
        <f t="shared" si="4"/>
        <v>27988.78</v>
      </c>
    </row>
    <row r="25" spans="1:41" x14ac:dyDescent="0.2">
      <c r="AA25" s="72">
        <v>20</v>
      </c>
      <c r="AB25" s="198">
        <v>250053</v>
      </c>
      <c r="AC25" s="198">
        <v>255560</v>
      </c>
      <c r="AD25" s="198">
        <v>259374</v>
      </c>
      <c r="AE25" s="198">
        <v>264882</v>
      </c>
      <c r="AF25" s="198">
        <v>268694</v>
      </c>
      <c r="AG25" s="205">
        <v>237130</v>
      </c>
      <c r="AH25" s="212">
        <v>240222</v>
      </c>
      <c r="AI25" s="213">
        <f t="shared" si="0"/>
        <v>237130</v>
      </c>
      <c r="AK25" s="97">
        <f t="shared" si="1"/>
        <v>14254.92</v>
      </c>
      <c r="AL25" s="46">
        <f t="shared" si="2"/>
        <v>28509.85</v>
      </c>
      <c r="AN25" s="97">
        <f t="shared" si="3"/>
        <v>14254.92</v>
      </c>
      <c r="AO25" s="46">
        <f t="shared" si="4"/>
        <v>28509.85</v>
      </c>
    </row>
    <row r="26" spans="1:41" ht="12.75" customHeight="1" x14ac:dyDescent="0.2">
      <c r="AA26" s="72">
        <v>21</v>
      </c>
      <c r="AB26" s="198">
        <v>254192</v>
      </c>
      <c r="AC26" s="198">
        <v>259841</v>
      </c>
      <c r="AD26" s="198">
        <v>263752</v>
      </c>
      <c r="AE26" s="198">
        <v>269401</v>
      </c>
      <c r="AF26" s="198">
        <v>273312</v>
      </c>
      <c r="AG26" s="205">
        <v>241584</v>
      </c>
      <c r="AH26" s="212">
        <v>244734</v>
      </c>
      <c r="AI26" s="213">
        <f t="shared" si="0"/>
        <v>241584</v>
      </c>
      <c r="AK26" s="97">
        <f t="shared" si="1"/>
        <v>14522.67</v>
      </c>
      <c r="AL26" s="46">
        <f t="shared" si="2"/>
        <v>29045.35</v>
      </c>
      <c r="AN26" s="97">
        <f t="shared" si="3"/>
        <v>14522.67</v>
      </c>
      <c r="AO26" s="46">
        <f t="shared" si="4"/>
        <v>29045.35</v>
      </c>
    </row>
    <row r="27" spans="1:41" x14ac:dyDescent="0.2">
      <c r="AA27" s="72">
        <v>22</v>
      </c>
      <c r="AB27" s="198">
        <v>258027</v>
      </c>
      <c r="AC27" s="198">
        <v>263676</v>
      </c>
      <c r="AD27" s="198">
        <v>267587</v>
      </c>
      <c r="AE27" s="198">
        <v>273236</v>
      </c>
      <c r="AF27" s="198">
        <v>277147</v>
      </c>
      <c r="AG27" s="205">
        <v>246034</v>
      </c>
      <c r="AH27" s="212">
        <v>249242</v>
      </c>
      <c r="AI27" s="213">
        <f t="shared" si="0"/>
        <v>246034</v>
      </c>
      <c r="AK27" s="97">
        <f t="shared" si="1"/>
        <v>14790.18</v>
      </c>
      <c r="AL27" s="46">
        <f t="shared" si="2"/>
        <v>29580.37</v>
      </c>
      <c r="AN27" s="97">
        <f t="shared" si="3"/>
        <v>14790.18</v>
      </c>
      <c r="AO27" s="46">
        <f t="shared" si="4"/>
        <v>29580.37</v>
      </c>
    </row>
    <row r="28" spans="1:41" x14ac:dyDescent="0.2">
      <c r="AA28" s="72">
        <v>23</v>
      </c>
      <c r="AB28" s="198">
        <v>262137</v>
      </c>
      <c r="AC28" s="198">
        <v>267629</v>
      </c>
      <c r="AD28" s="198">
        <v>271434</v>
      </c>
      <c r="AE28" s="198">
        <v>276928</v>
      </c>
      <c r="AF28" s="198">
        <v>280730</v>
      </c>
      <c r="AG28" s="205">
        <v>250473</v>
      </c>
      <c r="AH28" s="212">
        <v>253739</v>
      </c>
      <c r="AI28" s="213">
        <f t="shared" si="0"/>
        <v>250473</v>
      </c>
      <c r="AK28" s="97">
        <f t="shared" si="1"/>
        <v>15057.03</v>
      </c>
      <c r="AL28" s="46">
        <f t="shared" si="2"/>
        <v>30114.06</v>
      </c>
      <c r="AN28" s="97">
        <f t="shared" si="3"/>
        <v>15057.03</v>
      </c>
      <c r="AO28" s="46">
        <f t="shared" si="4"/>
        <v>30114.06</v>
      </c>
    </row>
    <row r="29" spans="1:41" x14ac:dyDescent="0.2">
      <c r="AA29" s="72">
        <v>24</v>
      </c>
      <c r="AB29" s="198">
        <v>266372</v>
      </c>
      <c r="AC29" s="198">
        <v>271710</v>
      </c>
      <c r="AD29" s="198">
        <v>275406</v>
      </c>
      <c r="AE29" s="198">
        <v>280745</v>
      </c>
      <c r="AF29" s="198">
        <v>284441</v>
      </c>
      <c r="AG29" s="205">
        <v>255038</v>
      </c>
      <c r="AH29" s="212">
        <v>258364</v>
      </c>
      <c r="AI29" s="213">
        <f t="shared" si="0"/>
        <v>255038</v>
      </c>
      <c r="AK29" s="97">
        <f t="shared" si="1"/>
        <v>15331.45</v>
      </c>
      <c r="AL29" s="46">
        <f t="shared" si="2"/>
        <v>30662.91</v>
      </c>
      <c r="AN29" s="97">
        <f t="shared" si="3"/>
        <v>15331.45</v>
      </c>
      <c r="AO29" s="46">
        <f t="shared" si="4"/>
        <v>30662.91</v>
      </c>
    </row>
    <row r="30" spans="1:41" x14ac:dyDescent="0.2">
      <c r="AA30" s="72">
        <v>25</v>
      </c>
      <c r="AB30" s="198">
        <v>270701</v>
      </c>
      <c r="AC30" s="198">
        <v>275873</v>
      </c>
      <c r="AD30" s="198">
        <v>279454</v>
      </c>
      <c r="AE30" s="198">
        <v>284626</v>
      </c>
      <c r="AF30" s="198">
        <v>288206</v>
      </c>
      <c r="AG30" s="205">
        <v>259721</v>
      </c>
      <c r="AH30" s="212">
        <v>263108</v>
      </c>
      <c r="AI30" s="213">
        <f t="shared" si="0"/>
        <v>259721</v>
      </c>
      <c r="AK30" s="97">
        <f t="shared" si="1"/>
        <v>15612.97</v>
      </c>
      <c r="AL30" s="46">
        <f t="shared" si="2"/>
        <v>31225.94</v>
      </c>
      <c r="AN30" s="97">
        <f t="shared" si="3"/>
        <v>15612.97</v>
      </c>
      <c r="AO30" s="46">
        <f t="shared" si="4"/>
        <v>31225.94</v>
      </c>
    </row>
    <row r="31" spans="1:41" x14ac:dyDescent="0.2">
      <c r="AA31" s="72">
        <v>26</v>
      </c>
      <c r="AB31" s="198">
        <v>275131</v>
      </c>
      <c r="AC31" s="198">
        <v>280123</v>
      </c>
      <c r="AD31" s="198">
        <v>283580</v>
      </c>
      <c r="AE31" s="198">
        <v>288573</v>
      </c>
      <c r="AF31" s="198">
        <v>292029</v>
      </c>
      <c r="AG31" s="205">
        <v>264529</v>
      </c>
      <c r="AH31" s="212">
        <v>267978</v>
      </c>
      <c r="AI31" s="213">
        <f t="shared" si="0"/>
        <v>264529</v>
      </c>
      <c r="AK31" s="97">
        <f t="shared" si="1"/>
        <v>15902</v>
      </c>
      <c r="AL31" s="46">
        <f t="shared" si="2"/>
        <v>31804</v>
      </c>
      <c r="AN31" s="97">
        <f t="shared" si="3"/>
        <v>15902</v>
      </c>
      <c r="AO31" s="46">
        <f t="shared" si="4"/>
        <v>31804</v>
      </c>
    </row>
    <row r="32" spans="1:41" x14ac:dyDescent="0.2">
      <c r="AA32" s="72">
        <v>27</v>
      </c>
      <c r="AB32" s="198">
        <v>279656</v>
      </c>
      <c r="AC32" s="198">
        <v>284456</v>
      </c>
      <c r="AD32" s="198">
        <v>287782</v>
      </c>
      <c r="AE32" s="198">
        <v>292583</v>
      </c>
      <c r="AF32" s="198">
        <v>295908</v>
      </c>
      <c r="AG32" s="205">
        <v>269460</v>
      </c>
      <c r="AH32" s="212">
        <v>272974</v>
      </c>
      <c r="AI32" s="213">
        <f t="shared" si="0"/>
        <v>269460</v>
      </c>
      <c r="AK32" s="97">
        <f t="shared" si="1"/>
        <v>16198.42</v>
      </c>
      <c r="AL32" s="46">
        <f t="shared" si="2"/>
        <v>32396.84</v>
      </c>
      <c r="AN32" s="97">
        <f t="shared" si="3"/>
        <v>16198.42</v>
      </c>
      <c r="AO32" s="46">
        <f t="shared" si="4"/>
        <v>32396.84</v>
      </c>
    </row>
    <row r="33" spans="1:41" x14ac:dyDescent="0.2">
      <c r="AA33" s="72">
        <v>28</v>
      </c>
      <c r="AB33" s="198">
        <v>284283</v>
      </c>
      <c r="AC33" s="198">
        <v>288881</v>
      </c>
      <c r="AD33" s="198">
        <v>292064</v>
      </c>
      <c r="AE33" s="198">
        <v>296661</v>
      </c>
      <c r="AF33" s="198">
        <v>299845</v>
      </c>
      <c r="AG33" s="205">
        <v>274522</v>
      </c>
      <c r="AH33" s="212">
        <v>278102</v>
      </c>
      <c r="AI33" s="213">
        <f t="shared" si="0"/>
        <v>274522</v>
      </c>
      <c r="AK33" s="97">
        <f t="shared" si="1"/>
        <v>16502.72</v>
      </c>
      <c r="AL33" s="46">
        <f t="shared" si="2"/>
        <v>33005.440000000002</v>
      </c>
      <c r="AN33" s="97">
        <f t="shared" si="3"/>
        <v>16502.72</v>
      </c>
      <c r="AO33" s="46">
        <f t="shared" si="4"/>
        <v>33005.440000000002</v>
      </c>
    </row>
    <row r="34" spans="1:41" x14ac:dyDescent="0.2">
      <c r="AA34" s="72">
        <v>29</v>
      </c>
      <c r="AB34" s="198">
        <v>289014</v>
      </c>
      <c r="AC34" s="198">
        <v>293394</v>
      </c>
      <c r="AD34" s="198">
        <v>296427</v>
      </c>
      <c r="AE34" s="198">
        <v>300807</v>
      </c>
      <c r="AF34" s="198">
        <v>303839</v>
      </c>
      <c r="AG34" s="205">
        <v>279715</v>
      </c>
      <c r="AH34" s="212">
        <v>283362</v>
      </c>
      <c r="AI34" s="213">
        <f t="shared" si="0"/>
        <v>279715</v>
      </c>
      <c r="AK34" s="97">
        <f t="shared" si="1"/>
        <v>16814.900000000001</v>
      </c>
      <c r="AL34" s="46">
        <f t="shared" si="2"/>
        <v>33629.79</v>
      </c>
      <c r="AN34" s="97">
        <f t="shared" si="3"/>
        <v>16814.900000000001</v>
      </c>
      <c r="AO34" s="46">
        <f t="shared" si="4"/>
        <v>33629.79</v>
      </c>
    </row>
    <row r="35" spans="1:41" x14ac:dyDescent="0.2">
      <c r="AA35" s="72">
        <v>30</v>
      </c>
      <c r="AB35" s="198">
        <v>293853</v>
      </c>
      <c r="AC35" s="198">
        <v>298001</v>
      </c>
      <c r="AD35" s="198">
        <v>300872</v>
      </c>
      <c r="AE35" s="198">
        <v>305018</v>
      </c>
      <c r="AF35" s="198">
        <v>307890</v>
      </c>
      <c r="AG35" s="205">
        <v>285045</v>
      </c>
      <c r="AH35" s="212">
        <v>288762</v>
      </c>
      <c r="AI35" s="213">
        <f t="shared" si="0"/>
        <v>285045</v>
      </c>
      <c r="AK35" s="97">
        <f t="shared" si="1"/>
        <v>17135.310000000001</v>
      </c>
      <c r="AL35" s="46">
        <f t="shared" si="2"/>
        <v>34270.61</v>
      </c>
      <c r="AN35" s="97">
        <f t="shared" si="3"/>
        <v>17135.310000000001</v>
      </c>
      <c r="AO35" s="46">
        <f t="shared" si="4"/>
        <v>34270.61</v>
      </c>
    </row>
    <row r="36" spans="1:41" x14ac:dyDescent="0.2">
      <c r="AA36" s="72">
        <v>31</v>
      </c>
      <c r="AB36" s="198">
        <v>298795</v>
      </c>
      <c r="AC36" s="198">
        <v>302696</v>
      </c>
      <c r="AD36" s="198">
        <v>305398</v>
      </c>
      <c r="AE36" s="198">
        <v>309299</v>
      </c>
      <c r="AF36" s="198">
        <v>312000</v>
      </c>
      <c r="AG36" s="205">
        <v>290513</v>
      </c>
      <c r="AH36" s="212">
        <v>294301</v>
      </c>
      <c r="AI36" s="213">
        <f t="shared" si="0"/>
        <v>290513</v>
      </c>
      <c r="AK36" s="97">
        <f t="shared" si="1"/>
        <v>17464.009999999998</v>
      </c>
      <c r="AL36" s="46">
        <f t="shared" si="2"/>
        <v>34928.019999999997</v>
      </c>
      <c r="AN36" s="97">
        <f t="shared" si="3"/>
        <v>17464.009999999998</v>
      </c>
      <c r="AO36" s="46">
        <f t="shared" si="4"/>
        <v>34928.019999999997</v>
      </c>
    </row>
    <row r="37" spans="1:41" x14ac:dyDescent="0.2">
      <c r="AA37" s="72">
        <v>32</v>
      </c>
      <c r="AB37" s="198">
        <v>303852</v>
      </c>
      <c r="AC37" s="198">
        <v>307490</v>
      </c>
      <c r="AD37" s="198">
        <v>310009</v>
      </c>
      <c r="AE37" s="198">
        <v>313649</v>
      </c>
      <c r="AF37" s="198">
        <v>316167</v>
      </c>
      <c r="AG37" s="205">
        <v>296126</v>
      </c>
      <c r="AH37" s="212">
        <v>299987</v>
      </c>
      <c r="AI37" s="213">
        <f t="shared" si="0"/>
        <v>296126</v>
      </c>
      <c r="AK37" s="97">
        <f t="shared" si="1"/>
        <v>17801.43</v>
      </c>
      <c r="AL37" s="46">
        <f t="shared" si="2"/>
        <v>35602.870000000003</v>
      </c>
      <c r="AN37" s="97">
        <f t="shared" si="3"/>
        <v>17801.43</v>
      </c>
      <c r="AO37" s="46">
        <f t="shared" si="4"/>
        <v>35602.870000000003</v>
      </c>
    </row>
    <row r="38" spans="1:41" x14ac:dyDescent="0.2">
      <c r="AA38" s="72">
        <v>33</v>
      </c>
      <c r="AB38" s="198">
        <v>309016</v>
      </c>
      <c r="AC38" s="198">
        <v>312375</v>
      </c>
      <c r="AD38" s="198">
        <v>314703</v>
      </c>
      <c r="AE38" s="198">
        <v>318063</v>
      </c>
      <c r="AF38" s="198">
        <v>320390</v>
      </c>
      <c r="AG38" s="205">
        <v>301881</v>
      </c>
      <c r="AH38" s="212">
        <v>305818</v>
      </c>
      <c r="AI38" s="213">
        <f t="shared" si="0"/>
        <v>301881</v>
      </c>
      <c r="AK38" s="97">
        <f t="shared" si="1"/>
        <v>18147.39</v>
      </c>
      <c r="AL38" s="46">
        <f t="shared" si="2"/>
        <v>36294.78</v>
      </c>
      <c r="AN38" s="97">
        <f t="shared" si="3"/>
        <v>18147.39</v>
      </c>
      <c r="AO38" s="46">
        <f t="shared" si="4"/>
        <v>36294.78</v>
      </c>
    </row>
    <row r="39" spans="1:41" ht="30.75" x14ac:dyDescent="0.45">
      <c r="A39" s="252" t="s">
        <v>139</v>
      </c>
      <c r="B39" s="233"/>
      <c r="C39" s="252" t="str">
        <f>E18</f>
        <v>1. april 2017</v>
      </c>
      <c r="D39" s="233"/>
      <c r="E39" s="233"/>
      <c r="F39" s="233"/>
      <c r="AA39" s="72">
        <v>34</v>
      </c>
      <c r="AB39" s="198">
        <v>314298</v>
      </c>
      <c r="AC39" s="198">
        <v>317363</v>
      </c>
      <c r="AD39" s="198">
        <v>319485</v>
      </c>
      <c r="AE39" s="198">
        <v>322548</v>
      </c>
      <c r="AF39" s="198">
        <v>324670</v>
      </c>
      <c r="AG39" s="205">
        <v>307790</v>
      </c>
      <c r="AH39" s="212">
        <v>311804</v>
      </c>
      <c r="AI39" s="213">
        <f t="shared" si="0"/>
        <v>307790</v>
      </c>
      <c r="AK39" s="97">
        <f t="shared" si="1"/>
        <v>18502.61</v>
      </c>
      <c r="AL39" s="46">
        <f t="shared" si="2"/>
        <v>37005.21</v>
      </c>
      <c r="AN39" s="97">
        <f t="shared" si="3"/>
        <v>18502.61</v>
      </c>
      <c r="AO39" s="46">
        <f t="shared" si="4"/>
        <v>37005.21</v>
      </c>
    </row>
    <row r="40" spans="1:41" x14ac:dyDescent="0.2">
      <c r="A40" s="253"/>
      <c r="AA40" s="72">
        <v>35</v>
      </c>
      <c r="AB40" s="198">
        <v>319697</v>
      </c>
      <c r="AC40" s="198">
        <v>322450</v>
      </c>
      <c r="AD40" s="198">
        <v>324354</v>
      </c>
      <c r="AE40" s="198">
        <v>327107</v>
      </c>
      <c r="AF40" s="198">
        <v>329011</v>
      </c>
      <c r="AG40" s="205">
        <v>313854</v>
      </c>
      <c r="AH40" s="212">
        <v>317947</v>
      </c>
      <c r="AI40" s="213">
        <f t="shared" si="0"/>
        <v>313854</v>
      </c>
      <c r="AK40" s="97">
        <f t="shared" si="1"/>
        <v>18867.14</v>
      </c>
      <c r="AL40" s="46">
        <f t="shared" si="2"/>
        <v>37734.28</v>
      </c>
      <c r="AN40" s="97">
        <f t="shared" si="3"/>
        <v>18867.14</v>
      </c>
      <c r="AO40" s="46">
        <f t="shared" si="4"/>
        <v>37734.28</v>
      </c>
    </row>
    <row r="41" spans="1:41" ht="23.25" x14ac:dyDescent="0.35">
      <c r="A41" s="254"/>
      <c r="B41" s="234"/>
      <c r="C41" s="234"/>
      <c r="D41" s="234"/>
      <c r="E41" s="234"/>
      <c r="F41" s="234"/>
      <c r="AA41" s="72">
        <v>36</v>
      </c>
      <c r="AB41" s="198">
        <v>325214</v>
      </c>
      <c r="AC41" s="198">
        <v>327634</v>
      </c>
      <c r="AD41" s="198">
        <v>329310</v>
      </c>
      <c r="AE41" s="198">
        <v>331731</v>
      </c>
      <c r="AF41" s="198">
        <v>333406</v>
      </c>
      <c r="AG41" s="205">
        <v>320074</v>
      </c>
      <c r="AH41" s="212">
        <v>324248</v>
      </c>
      <c r="AI41" s="213">
        <f t="shared" si="0"/>
        <v>320074</v>
      </c>
      <c r="AK41" s="97">
        <f t="shared" si="1"/>
        <v>19241.05</v>
      </c>
      <c r="AL41" s="46">
        <f t="shared" si="2"/>
        <v>38482.1</v>
      </c>
      <c r="AN41" s="97">
        <f t="shared" si="3"/>
        <v>19241.05</v>
      </c>
      <c r="AO41" s="46">
        <f t="shared" si="4"/>
        <v>38482.1</v>
      </c>
    </row>
    <row r="42" spans="1:41" x14ac:dyDescent="0.2">
      <c r="A42" s="253"/>
      <c r="AA42" s="72">
        <v>37</v>
      </c>
      <c r="AB42" s="198">
        <v>330853</v>
      </c>
      <c r="AC42" s="198">
        <v>332923</v>
      </c>
      <c r="AD42" s="198">
        <v>334355</v>
      </c>
      <c r="AE42" s="198">
        <v>336425</v>
      </c>
      <c r="AF42" s="198">
        <v>337859</v>
      </c>
      <c r="AG42" s="205">
        <v>326457</v>
      </c>
      <c r="AH42" s="212">
        <v>330714</v>
      </c>
      <c r="AI42" s="213">
        <f t="shared" si="0"/>
        <v>326457</v>
      </c>
      <c r="AK42" s="97">
        <f t="shared" si="1"/>
        <v>19624.759999999998</v>
      </c>
      <c r="AL42" s="46">
        <f t="shared" si="2"/>
        <v>39249.519999999997</v>
      </c>
      <c r="AN42" s="97">
        <f t="shared" si="3"/>
        <v>19624.759999999998</v>
      </c>
      <c r="AO42" s="46">
        <f t="shared" si="4"/>
        <v>39249.519999999997</v>
      </c>
    </row>
    <row r="43" spans="1:41" ht="23.25" x14ac:dyDescent="0.35">
      <c r="A43" s="254"/>
      <c r="B43" s="234"/>
      <c r="C43" s="234"/>
      <c r="D43" s="234"/>
      <c r="E43" s="234"/>
      <c r="F43" s="234"/>
      <c r="AA43" s="72">
        <v>38</v>
      </c>
      <c r="AB43" s="198">
        <v>336808</v>
      </c>
      <c r="AC43" s="198">
        <v>338540</v>
      </c>
      <c r="AD43" s="198">
        <v>339739</v>
      </c>
      <c r="AE43" s="198">
        <v>341471</v>
      </c>
      <c r="AF43" s="198">
        <v>342672</v>
      </c>
      <c r="AG43" s="205">
        <v>333129</v>
      </c>
      <c r="AH43" s="212">
        <v>337473</v>
      </c>
      <c r="AI43" s="213">
        <f t="shared" si="0"/>
        <v>333129</v>
      </c>
      <c r="AK43" s="97">
        <f t="shared" si="1"/>
        <v>20025.849999999999</v>
      </c>
      <c r="AL43" s="46">
        <f t="shared" si="2"/>
        <v>40051.69</v>
      </c>
      <c r="AN43" s="97">
        <f t="shared" si="3"/>
        <v>20025.849999999999</v>
      </c>
      <c r="AO43" s="46">
        <f t="shared" si="4"/>
        <v>40051.69</v>
      </c>
    </row>
    <row r="44" spans="1:41" x14ac:dyDescent="0.2">
      <c r="AA44" s="72">
        <v>39</v>
      </c>
      <c r="AB44" s="198">
        <v>342821</v>
      </c>
      <c r="AC44" s="198">
        <v>344156</v>
      </c>
      <c r="AD44" s="198">
        <v>345080</v>
      </c>
      <c r="AE44" s="198">
        <v>346413</v>
      </c>
      <c r="AF44" s="198">
        <v>347337</v>
      </c>
      <c r="AG44" s="205">
        <v>339990</v>
      </c>
      <c r="AH44" s="212">
        <v>344423</v>
      </c>
      <c r="AI44" s="213">
        <f t="shared" si="0"/>
        <v>339990</v>
      </c>
      <c r="AK44" s="97">
        <f t="shared" si="1"/>
        <v>20438.29</v>
      </c>
      <c r="AL44" s="46">
        <f t="shared" si="2"/>
        <v>40876.58</v>
      </c>
      <c r="AN44" s="97">
        <f t="shared" si="3"/>
        <v>20438.29</v>
      </c>
      <c r="AO44" s="46">
        <f t="shared" si="4"/>
        <v>40876.58</v>
      </c>
    </row>
    <row r="45" spans="1:41" x14ac:dyDescent="0.2">
      <c r="AA45" s="72">
        <v>40</v>
      </c>
      <c r="AB45" s="198">
        <v>348966</v>
      </c>
      <c r="AC45" s="198">
        <v>349878</v>
      </c>
      <c r="AD45" s="198">
        <v>350510</v>
      </c>
      <c r="AE45" s="198">
        <v>351422</v>
      </c>
      <c r="AF45" s="198">
        <v>352054</v>
      </c>
      <c r="AG45" s="205">
        <v>347028</v>
      </c>
      <c r="AH45" s="212">
        <v>351553</v>
      </c>
      <c r="AI45" s="213">
        <f t="shared" si="0"/>
        <v>347028</v>
      </c>
      <c r="AK45" s="97">
        <f t="shared" si="1"/>
        <v>20861.38</v>
      </c>
      <c r="AL45" s="46">
        <f t="shared" si="2"/>
        <v>41722.75</v>
      </c>
      <c r="AN45" s="97">
        <f t="shared" si="3"/>
        <v>20861.38</v>
      </c>
      <c r="AO45" s="46">
        <f t="shared" si="4"/>
        <v>41722.75</v>
      </c>
    </row>
    <row r="46" spans="1:41" x14ac:dyDescent="0.2">
      <c r="AA46" s="72">
        <v>41</v>
      </c>
      <c r="AB46" s="198">
        <v>355245</v>
      </c>
      <c r="AC46" s="198">
        <v>355712</v>
      </c>
      <c r="AD46" s="198">
        <v>356037</v>
      </c>
      <c r="AE46" s="198">
        <v>356505</v>
      </c>
      <c r="AF46" s="198">
        <v>356828</v>
      </c>
      <c r="AG46" s="205">
        <v>354250</v>
      </c>
      <c r="AH46" s="212">
        <v>358869</v>
      </c>
      <c r="AI46" s="213">
        <f t="shared" si="0"/>
        <v>354250</v>
      </c>
      <c r="AK46" s="97">
        <f t="shared" si="1"/>
        <v>21295.52</v>
      </c>
      <c r="AL46" s="46">
        <f t="shared" si="2"/>
        <v>42591.040000000001</v>
      </c>
      <c r="AN46" s="97">
        <f t="shared" si="3"/>
        <v>21295.52</v>
      </c>
      <c r="AO46" s="46">
        <f t="shared" si="4"/>
        <v>42591.040000000001</v>
      </c>
    </row>
    <row r="47" spans="1:41" x14ac:dyDescent="0.2">
      <c r="AA47" s="72">
        <v>42</v>
      </c>
      <c r="AB47" s="198">
        <v>361660</v>
      </c>
      <c r="AC47" s="198"/>
      <c r="AD47" s="198"/>
      <c r="AE47" s="198"/>
      <c r="AF47" s="198"/>
      <c r="AG47" s="205">
        <v>361659</v>
      </c>
      <c r="AH47" s="212">
        <v>366375</v>
      </c>
      <c r="AI47" s="213">
        <f t="shared" si="0"/>
        <v>361659</v>
      </c>
      <c r="AK47" s="97">
        <f t="shared" si="1"/>
        <v>21740.91</v>
      </c>
      <c r="AL47" s="46">
        <f t="shared" si="2"/>
        <v>43481.82</v>
      </c>
      <c r="AN47" s="97">
        <f t="shared" si="3"/>
        <v>21740.91</v>
      </c>
      <c r="AO47" s="46">
        <f t="shared" si="4"/>
        <v>43481.82</v>
      </c>
    </row>
    <row r="48" spans="1:41" x14ac:dyDescent="0.2">
      <c r="AA48" s="72">
        <v>43</v>
      </c>
      <c r="AB48" s="198">
        <v>369689</v>
      </c>
      <c r="AC48" s="198"/>
      <c r="AD48" s="198"/>
      <c r="AE48" s="198"/>
      <c r="AF48" s="198"/>
      <c r="AG48" s="205">
        <v>369688</v>
      </c>
      <c r="AH48" s="212">
        <v>374509</v>
      </c>
      <c r="AI48" s="213">
        <f t="shared" si="0"/>
        <v>369688</v>
      </c>
      <c r="AK48" s="97">
        <f t="shared" si="1"/>
        <v>22223.57</v>
      </c>
      <c r="AL48" s="46">
        <f t="shared" si="2"/>
        <v>44447.13</v>
      </c>
      <c r="AN48" s="97">
        <f t="shared" si="3"/>
        <v>22223.57</v>
      </c>
      <c r="AO48" s="46">
        <f t="shared" si="4"/>
        <v>44447.13</v>
      </c>
    </row>
    <row r="49" spans="27:41" x14ac:dyDescent="0.2">
      <c r="AA49" s="72">
        <v>44</v>
      </c>
      <c r="AB49" s="198">
        <v>377937</v>
      </c>
      <c r="AC49" s="198"/>
      <c r="AD49" s="198"/>
      <c r="AE49" s="198"/>
      <c r="AF49" s="198"/>
      <c r="AG49" s="205">
        <v>377938</v>
      </c>
      <c r="AH49" s="212">
        <v>382866</v>
      </c>
      <c r="AI49" s="213">
        <f t="shared" si="0"/>
        <v>377938</v>
      </c>
      <c r="AK49" s="97">
        <f t="shared" si="1"/>
        <v>22719.51</v>
      </c>
      <c r="AL49" s="46">
        <f t="shared" si="2"/>
        <v>45439.02</v>
      </c>
      <c r="AN49" s="97">
        <f t="shared" si="3"/>
        <v>22719.51</v>
      </c>
      <c r="AO49" s="46">
        <f t="shared" si="4"/>
        <v>45439.02</v>
      </c>
    </row>
    <row r="50" spans="27:41" x14ac:dyDescent="0.2">
      <c r="AA50" s="72">
        <v>45</v>
      </c>
      <c r="AB50" s="198">
        <v>386414</v>
      </c>
      <c r="AC50" s="198"/>
      <c r="AD50" s="198"/>
      <c r="AE50" s="198"/>
      <c r="AF50" s="198"/>
      <c r="AG50" s="205">
        <v>386414</v>
      </c>
      <c r="AH50" s="212">
        <v>391453</v>
      </c>
      <c r="AI50" s="213">
        <f t="shared" si="0"/>
        <v>386414</v>
      </c>
      <c r="AK50" s="97">
        <f t="shared" si="1"/>
        <v>23229.040000000001</v>
      </c>
      <c r="AL50" s="46">
        <f t="shared" si="2"/>
        <v>46458.080000000002</v>
      </c>
      <c r="AN50" s="97">
        <f t="shared" si="3"/>
        <v>23229.040000000001</v>
      </c>
      <c r="AO50" s="46">
        <f t="shared" si="4"/>
        <v>46458.080000000002</v>
      </c>
    </row>
    <row r="51" spans="27:41" x14ac:dyDescent="0.2">
      <c r="AA51" s="72">
        <v>46</v>
      </c>
      <c r="AB51" s="198">
        <v>395125</v>
      </c>
      <c r="AC51" s="198"/>
      <c r="AD51" s="198"/>
      <c r="AE51" s="198"/>
      <c r="AF51" s="198"/>
      <c r="AG51" s="205">
        <v>395125</v>
      </c>
      <c r="AH51" s="212">
        <v>400277</v>
      </c>
      <c r="AI51" s="213">
        <f t="shared" si="0"/>
        <v>395125</v>
      </c>
      <c r="AK51" s="97">
        <f t="shared" si="1"/>
        <v>23752.7</v>
      </c>
      <c r="AL51" s="46">
        <f t="shared" si="2"/>
        <v>47505.39</v>
      </c>
      <c r="AN51" s="97">
        <f t="shared" si="3"/>
        <v>23752.7</v>
      </c>
      <c r="AO51" s="46">
        <f t="shared" si="4"/>
        <v>47505.39</v>
      </c>
    </row>
    <row r="52" spans="27:41" x14ac:dyDescent="0.2">
      <c r="AA52" s="72">
        <v>47</v>
      </c>
      <c r="AB52" s="198">
        <v>413269</v>
      </c>
      <c r="AC52" s="198"/>
      <c r="AD52" s="198"/>
      <c r="AE52" s="198"/>
      <c r="AF52" s="198"/>
      <c r="AG52" s="205">
        <v>413269</v>
      </c>
      <c r="AH52" s="212">
        <v>418658</v>
      </c>
      <c r="AI52" s="213">
        <f t="shared" si="0"/>
        <v>413269</v>
      </c>
      <c r="AK52" s="97">
        <f t="shared" si="1"/>
        <v>24843.41</v>
      </c>
      <c r="AL52" s="46">
        <f t="shared" si="2"/>
        <v>49686.82</v>
      </c>
      <c r="AN52" s="97">
        <f t="shared" si="3"/>
        <v>24843.41</v>
      </c>
      <c r="AO52" s="46">
        <f t="shared" si="4"/>
        <v>49686.82</v>
      </c>
    </row>
    <row r="53" spans="27:41" x14ac:dyDescent="0.2">
      <c r="AA53" s="72">
        <v>48</v>
      </c>
      <c r="AB53" s="198">
        <v>441026</v>
      </c>
      <c r="AC53" s="198"/>
      <c r="AD53" s="198"/>
      <c r="AE53" s="198"/>
      <c r="AF53" s="198"/>
      <c r="AG53" s="205">
        <v>441026</v>
      </c>
      <c r="AH53" s="212">
        <v>446777</v>
      </c>
      <c r="AI53" s="213">
        <f t="shared" si="0"/>
        <v>441026</v>
      </c>
      <c r="AK53" s="97">
        <f t="shared" si="1"/>
        <v>26512.01</v>
      </c>
      <c r="AL53" s="46">
        <f t="shared" si="2"/>
        <v>53024.01</v>
      </c>
      <c r="AN53" s="97">
        <f t="shared" si="3"/>
        <v>26512.01</v>
      </c>
      <c r="AO53" s="46">
        <f t="shared" si="4"/>
        <v>53024.01</v>
      </c>
    </row>
    <row r="54" spans="27:41" ht="13.5" thickBot="1" x14ac:dyDescent="0.25">
      <c r="AA54" s="73">
        <v>49</v>
      </c>
      <c r="AB54" s="199">
        <v>471781</v>
      </c>
      <c r="AC54" s="199"/>
      <c r="AD54" s="199"/>
      <c r="AE54" s="199"/>
      <c r="AF54" s="199"/>
      <c r="AG54" s="206">
        <v>471781</v>
      </c>
      <c r="AH54" s="212">
        <v>477933</v>
      </c>
      <c r="AI54" s="213">
        <f t="shared" si="0"/>
        <v>471781</v>
      </c>
      <c r="AK54" s="207">
        <f t="shared" si="1"/>
        <v>28360.83</v>
      </c>
      <c r="AL54" s="50">
        <f t="shared" si="2"/>
        <v>56721.65</v>
      </c>
      <c r="AN54" s="207">
        <f t="shared" si="3"/>
        <v>28360.83</v>
      </c>
      <c r="AO54" s="50">
        <f t="shared" si="4"/>
        <v>56721.65</v>
      </c>
    </row>
    <row r="55" spans="27:41" ht="13.5" thickTop="1" x14ac:dyDescent="0.2"/>
    <row r="56" spans="27:41" x14ac:dyDescent="0.2">
      <c r="AG56" s="210"/>
    </row>
    <row r="77" spans="1:6" ht="13.5" thickBot="1" x14ac:dyDescent="0.25"/>
    <row r="78" spans="1:6" ht="13.5" thickTop="1" x14ac:dyDescent="0.2">
      <c r="A78" s="17"/>
      <c r="B78" s="244" t="s">
        <v>0</v>
      </c>
      <c r="C78" s="238"/>
      <c r="D78" s="245"/>
      <c r="E78" s="245"/>
      <c r="F78" s="246" t="str">
        <f>+E18</f>
        <v>1. april 2017</v>
      </c>
    </row>
    <row r="79" spans="1:6" x14ac:dyDescent="0.2">
      <c r="A79" s="14"/>
      <c r="B79" s="18"/>
      <c r="C79" s="19"/>
      <c r="D79" s="20" t="s">
        <v>1</v>
      </c>
      <c r="E79" s="19"/>
      <c r="F79" s="25"/>
    </row>
    <row r="80" spans="1:6" ht="13.5" thickBot="1" x14ac:dyDescent="0.25">
      <c r="A80" s="21" t="s">
        <v>3</v>
      </c>
      <c r="B80" s="33" t="s">
        <v>4</v>
      </c>
      <c r="C80" s="33" t="s">
        <v>5</v>
      </c>
      <c r="D80" s="33" t="s">
        <v>6</v>
      </c>
      <c r="E80" s="33" t="s">
        <v>7</v>
      </c>
      <c r="F80" s="34" t="s">
        <v>8</v>
      </c>
    </row>
    <row r="81" spans="1:6" x14ac:dyDescent="0.2">
      <c r="A81" s="36">
        <v>8</v>
      </c>
      <c r="B81" s="16">
        <f t="shared" ref="B81:B114" si="5">ROUND(AB13*$E$17%,0)</f>
        <v>215157</v>
      </c>
      <c r="C81" s="16">
        <f t="shared" ref="C81:C114" si="6">ROUND(AC13*$E$17%,0)</f>
        <v>219416</v>
      </c>
      <c r="D81" s="16">
        <f t="shared" ref="D81:D114" si="7">ROUND(AD13*$E$17%,0)</f>
        <v>222365</v>
      </c>
      <c r="E81" s="16">
        <f t="shared" ref="E81:E114" si="8">ROUND(AE13*$E$17%,0)</f>
        <v>226625</v>
      </c>
      <c r="F81" s="23">
        <f t="shared" ref="F81:F113" si="9">ROUND(AF13*$E$17%,0)</f>
        <v>229574</v>
      </c>
    </row>
    <row r="82" spans="1:6" x14ac:dyDescent="0.2">
      <c r="A82" s="36">
        <f t="shared" ref="A82:A122" si="10">+A81+1</f>
        <v>9</v>
      </c>
      <c r="B82" s="16">
        <f t="shared" si="5"/>
        <v>218735</v>
      </c>
      <c r="C82" s="16">
        <f t="shared" si="6"/>
        <v>223099</v>
      </c>
      <c r="D82" s="16">
        <f t="shared" si="7"/>
        <v>226123</v>
      </c>
      <c r="E82" s="16">
        <f t="shared" si="8"/>
        <v>230487</v>
      </c>
      <c r="F82" s="23">
        <f t="shared" si="9"/>
        <v>233510</v>
      </c>
    </row>
    <row r="83" spans="1:6" x14ac:dyDescent="0.2">
      <c r="A83" s="36">
        <f t="shared" si="10"/>
        <v>10</v>
      </c>
      <c r="B83" s="16">
        <f t="shared" si="5"/>
        <v>222409</v>
      </c>
      <c r="C83" s="16">
        <f t="shared" si="6"/>
        <v>226884</v>
      </c>
      <c r="D83" s="16">
        <f t="shared" si="7"/>
        <v>229981</v>
      </c>
      <c r="E83" s="16">
        <f t="shared" si="8"/>
        <v>234455</v>
      </c>
      <c r="F83" s="23">
        <f t="shared" si="9"/>
        <v>237555</v>
      </c>
    </row>
    <row r="84" spans="1:6" x14ac:dyDescent="0.2">
      <c r="A84" s="36">
        <f t="shared" si="10"/>
        <v>11</v>
      </c>
      <c r="B84" s="16">
        <f t="shared" si="5"/>
        <v>225308</v>
      </c>
      <c r="C84" s="16">
        <f t="shared" si="6"/>
        <v>229894</v>
      </c>
      <c r="D84" s="16">
        <f t="shared" si="7"/>
        <v>233069</v>
      </c>
      <c r="E84" s="16">
        <f t="shared" si="8"/>
        <v>237655</v>
      </c>
      <c r="F84" s="23">
        <f t="shared" si="9"/>
        <v>240829</v>
      </c>
    </row>
    <row r="85" spans="1:6" x14ac:dyDescent="0.2">
      <c r="A85" s="36">
        <f t="shared" si="10"/>
        <v>12</v>
      </c>
      <c r="B85" s="16">
        <f t="shared" si="5"/>
        <v>229187</v>
      </c>
      <c r="C85" s="16">
        <f t="shared" si="6"/>
        <v>233888</v>
      </c>
      <c r="D85" s="16">
        <f t="shared" si="7"/>
        <v>237145</v>
      </c>
      <c r="E85" s="16">
        <f t="shared" si="8"/>
        <v>241844</v>
      </c>
      <c r="F85" s="23">
        <f t="shared" si="9"/>
        <v>245099</v>
      </c>
    </row>
    <row r="86" spans="1:6" x14ac:dyDescent="0.2">
      <c r="A86" s="36">
        <f t="shared" si="10"/>
        <v>13</v>
      </c>
      <c r="B86" s="16">
        <f t="shared" si="5"/>
        <v>233175</v>
      </c>
      <c r="C86" s="16">
        <f t="shared" si="6"/>
        <v>237995</v>
      </c>
      <c r="D86" s="16">
        <f t="shared" si="7"/>
        <v>241330</v>
      </c>
      <c r="E86" s="16">
        <f t="shared" si="8"/>
        <v>246152</v>
      </c>
      <c r="F86" s="23">
        <f t="shared" si="9"/>
        <v>249487</v>
      </c>
    </row>
    <row r="87" spans="1:6" x14ac:dyDescent="0.2">
      <c r="A87" s="36">
        <f t="shared" si="10"/>
        <v>14</v>
      </c>
      <c r="B87" s="16">
        <f t="shared" si="5"/>
        <v>237272</v>
      </c>
      <c r="C87" s="16">
        <f t="shared" si="6"/>
        <v>242213</v>
      </c>
      <c r="D87" s="16">
        <f t="shared" si="7"/>
        <v>245634</v>
      </c>
      <c r="E87" s="16">
        <f t="shared" si="8"/>
        <v>250574</v>
      </c>
      <c r="F87" s="23">
        <f t="shared" si="9"/>
        <v>253994</v>
      </c>
    </row>
    <row r="88" spans="1:6" x14ac:dyDescent="0.2">
      <c r="A88" s="36">
        <f t="shared" si="10"/>
        <v>15</v>
      </c>
      <c r="B88" s="16">
        <f t="shared" si="5"/>
        <v>241482</v>
      </c>
      <c r="C88" s="16">
        <f t="shared" si="6"/>
        <v>246546</v>
      </c>
      <c r="D88" s="16">
        <f t="shared" si="7"/>
        <v>250052</v>
      </c>
      <c r="E88" s="16">
        <f t="shared" si="8"/>
        <v>255118</v>
      </c>
      <c r="F88" s="23">
        <f t="shared" si="9"/>
        <v>258625</v>
      </c>
    </row>
    <row r="89" spans="1:6" x14ac:dyDescent="0.2">
      <c r="A89" s="36">
        <f t="shared" si="10"/>
        <v>16</v>
      </c>
      <c r="B89" s="16">
        <f t="shared" si="5"/>
        <v>244707</v>
      </c>
      <c r="C89" s="16">
        <f t="shared" si="6"/>
        <v>249900</v>
      </c>
      <c r="D89" s="16">
        <f t="shared" si="7"/>
        <v>253497</v>
      </c>
      <c r="E89" s="16">
        <f t="shared" si="8"/>
        <v>258689</v>
      </c>
      <c r="F89" s="23">
        <f t="shared" si="9"/>
        <v>262286</v>
      </c>
    </row>
    <row r="90" spans="1:6" x14ac:dyDescent="0.2">
      <c r="A90" s="36">
        <f t="shared" si="10"/>
        <v>17</v>
      </c>
      <c r="B90" s="16">
        <f t="shared" si="5"/>
        <v>249150</v>
      </c>
      <c r="C90" s="16">
        <f t="shared" si="6"/>
        <v>254476</v>
      </c>
      <c r="D90" s="16">
        <f t="shared" si="7"/>
        <v>258163</v>
      </c>
      <c r="E90" s="16">
        <f t="shared" si="8"/>
        <v>263488</v>
      </c>
      <c r="F90" s="23">
        <f t="shared" si="9"/>
        <v>267173</v>
      </c>
    </row>
    <row r="91" spans="1:6" x14ac:dyDescent="0.2">
      <c r="A91" s="36">
        <f t="shared" si="10"/>
        <v>18</v>
      </c>
      <c r="B91" s="16">
        <f t="shared" si="5"/>
        <v>253718</v>
      </c>
      <c r="C91" s="16">
        <f t="shared" si="6"/>
        <v>259179</v>
      </c>
      <c r="D91" s="16">
        <f t="shared" si="7"/>
        <v>262959</v>
      </c>
      <c r="E91" s="16">
        <f t="shared" si="8"/>
        <v>268419</v>
      </c>
      <c r="F91" s="23">
        <f t="shared" si="9"/>
        <v>272198</v>
      </c>
    </row>
    <row r="92" spans="1:6" x14ac:dyDescent="0.2">
      <c r="A92" s="36">
        <f t="shared" si="10"/>
        <v>19</v>
      </c>
      <c r="B92" s="16">
        <f t="shared" si="5"/>
        <v>257127</v>
      </c>
      <c r="C92" s="16">
        <f t="shared" si="6"/>
        <v>262727</v>
      </c>
      <c r="D92" s="16">
        <f t="shared" si="7"/>
        <v>266601</v>
      </c>
      <c r="E92" s="16">
        <f t="shared" si="8"/>
        <v>272202</v>
      </c>
      <c r="F92" s="23">
        <f t="shared" si="9"/>
        <v>276080</v>
      </c>
    </row>
    <row r="93" spans="1:6" x14ac:dyDescent="0.2">
      <c r="A93" s="36">
        <f t="shared" si="10"/>
        <v>20</v>
      </c>
      <c r="B93" s="16">
        <f t="shared" si="5"/>
        <v>260667</v>
      </c>
      <c r="C93" s="16">
        <f t="shared" si="6"/>
        <v>266407</v>
      </c>
      <c r="D93" s="16">
        <f t="shared" si="7"/>
        <v>270383</v>
      </c>
      <c r="E93" s="16">
        <f t="shared" si="8"/>
        <v>276125</v>
      </c>
      <c r="F93" s="23">
        <f t="shared" si="9"/>
        <v>280099</v>
      </c>
    </row>
    <row r="94" spans="1:6" x14ac:dyDescent="0.2">
      <c r="A94" s="36">
        <f t="shared" si="10"/>
        <v>21</v>
      </c>
      <c r="B94" s="16">
        <f t="shared" si="5"/>
        <v>264981</v>
      </c>
      <c r="C94" s="16">
        <f t="shared" si="6"/>
        <v>270870</v>
      </c>
      <c r="D94" s="16">
        <f t="shared" si="7"/>
        <v>274947</v>
      </c>
      <c r="E94" s="16">
        <f t="shared" si="8"/>
        <v>280836</v>
      </c>
      <c r="F94" s="23">
        <f t="shared" si="9"/>
        <v>284913</v>
      </c>
    </row>
    <row r="95" spans="1:6" x14ac:dyDescent="0.2">
      <c r="A95" s="36">
        <f t="shared" si="10"/>
        <v>22</v>
      </c>
      <c r="B95" s="16">
        <f t="shared" si="5"/>
        <v>268979</v>
      </c>
      <c r="C95" s="16">
        <f t="shared" si="6"/>
        <v>274868</v>
      </c>
      <c r="D95" s="16">
        <f t="shared" si="7"/>
        <v>278945</v>
      </c>
      <c r="E95" s="16">
        <f t="shared" si="8"/>
        <v>284834</v>
      </c>
      <c r="F95" s="23">
        <f t="shared" si="9"/>
        <v>288911</v>
      </c>
    </row>
    <row r="96" spans="1:6" x14ac:dyDescent="0.2">
      <c r="A96" s="36">
        <f t="shared" si="10"/>
        <v>23</v>
      </c>
      <c r="B96" s="16">
        <f t="shared" si="5"/>
        <v>273264</v>
      </c>
      <c r="C96" s="16">
        <f t="shared" si="6"/>
        <v>278989</v>
      </c>
      <c r="D96" s="16">
        <f t="shared" si="7"/>
        <v>282955</v>
      </c>
      <c r="E96" s="16">
        <f t="shared" si="8"/>
        <v>288682</v>
      </c>
      <c r="F96" s="23">
        <f t="shared" si="9"/>
        <v>292646</v>
      </c>
    </row>
    <row r="97" spans="1:6" x14ac:dyDescent="0.2">
      <c r="A97" s="36">
        <f t="shared" si="10"/>
        <v>24</v>
      </c>
      <c r="B97" s="16">
        <f t="shared" si="5"/>
        <v>277678</v>
      </c>
      <c r="C97" s="16">
        <f t="shared" si="6"/>
        <v>283243</v>
      </c>
      <c r="D97" s="16">
        <f t="shared" si="7"/>
        <v>287096</v>
      </c>
      <c r="E97" s="16">
        <f t="shared" si="8"/>
        <v>292662</v>
      </c>
      <c r="F97" s="23">
        <f t="shared" si="9"/>
        <v>296514</v>
      </c>
    </row>
    <row r="98" spans="1:6" x14ac:dyDescent="0.2">
      <c r="A98" s="36">
        <f t="shared" si="10"/>
        <v>25</v>
      </c>
      <c r="B98" s="16">
        <f t="shared" si="5"/>
        <v>282191</v>
      </c>
      <c r="C98" s="16">
        <f t="shared" si="6"/>
        <v>287583</v>
      </c>
      <c r="D98" s="16">
        <f t="shared" si="7"/>
        <v>291316</v>
      </c>
      <c r="E98" s="16">
        <f t="shared" si="8"/>
        <v>296707</v>
      </c>
      <c r="F98" s="23">
        <f t="shared" si="9"/>
        <v>300439</v>
      </c>
    </row>
    <row r="99" spans="1:6" x14ac:dyDescent="0.2">
      <c r="A99" s="36">
        <f t="shared" si="10"/>
        <v>26</v>
      </c>
      <c r="B99" s="16">
        <f t="shared" si="5"/>
        <v>286809</v>
      </c>
      <c r="C99" s="16">
        <f t="shared" si="6"/>
        <v>292013</v>
      </c>
      <c r="D99" s="16">
        <f t="shared" si="7"/>
        <v>295617</v>
      </c>
      <c r="E99" s="16">
        <f t="shared" si="8"/>
        <v>300822</v>
      </c>
      <c r="F99" s="23">
        <f t="shared" si="9"/>
        <v>304424</v>
      </c>
    </row>
    <row r="100" spans="1:6" x14ac:dyDescent="0.2">
      <c r="A100" s="36">
        <f t="shared" si="10"/>
        <v>27</v>
      </c>
      <c r="B100" s="16">
        <f t="shared" si="5"/>
        <v>291526</v>
      </c>
      <c r="C100" s="16">
        <f t="shared" si="6"/>
        <v>296530</v>
      </c>
      <c r="D100" s="16">
        <f t="shared" si="7"/>
        <v>299997</v>
      </c>
      <c r="E100" s="16">
        <f t="shared" si="8"/>
        <v>305002</v>
      </c>
      <c r="F100" s="23">
        <f t="shared" si="9"/>
        <v>308468</v>
      </c>
    </row>
    <row r="101" spans="1:6" x14ac:dyDescent="0.2">
      <c r="A101" s="36">
        <f t="shared" si="10"/>
        <v>28</v>
      </c>
      <c r="B101" s="16">
        <f t="shared" si="5"/>
        <v>296350</v>
      </c>
      <c r="C101" s="16">
        <f t="shared" si="6"/>
        <v>301143</v>
      </c>
      <c r="D101" s="16">
        <f t="shared" si="7"/>
        <v>304461</v>
      </c>
      <c r="E101" s="16">
        <f t="shared" si="8"/>
        <v>309253</v>
      </c>
      <c r="F101" s="23">
        <f t="shared" si="9"/>
        <v>312572</v>
      </c>
    </row>
    <row r="102" spans="1:6" x14ac:dyDescent="0.2">
      <c r="A102" s="36">
        <f t="shared" si="10"/>
        <v>29</v>
      </c>
      <c r="B102" s="16">
        <f t="shared" si="5"/>
        <v>301281</v>
      </c>
      <c r="C102" s="16">
        <f t="shared" si="6"/>
        <v>305847</v>
      </c>
      <c r="D102" s="16">
        <f t="shared" si="7"/>
        <v>309009</v>
      </c>
      <c r="E102" s="16">
        <f t="shared" si="8"/>
        <v>313575</v>
      </c>
      <c r="F102" s="23">
        <f t="shared" si="9"/>
        <v>316736</v>
      </c>
    </row>
    <row r="103" spans="1:6" x14ac:dyDescent="0.2">
      <c r="A103" s="36">
        <f t="shared" si="10"/>
        <v>30</v>
      </c>
      <c r="B103" s="16">
        <f t="shared" si="5"/>
        <v>306326</v>
      </c>
      <c r="C103" s="16">
        <f t="shared" si="6"/>
        <v>310650</v>
      </c>
      <c r="D103" s="16">
        <f t="shared" si="7"/>
        <v>313643</v>
      </c>
      <c r="E103" s="16">
        <f t="shared" si="8"/>
        <v>317965</v>
      </c>
      <c r="F103" s="23">
        <f t="shared" si="9"/>
        <v>320959</v>
      </c>
    </row>
    <row r="104" spans="1:6" x14ac:dyDescent="0.2">
      <c r="A104" s="36">
        <f t="shared" si="10"/>
        <v>31</v>
      </c>
      <c r="B104" s="16">
        <f t="shared" si="5"/>
        <v>311478</v>
      </c>
      <c r="C104" s="16">
        <f t="shared" si="6"/>
        <v>315544</v>
      </c>
      <c r="D104" s="16">
        <f t="shared" si="7"/>
        <v>318361</v>
      </c>
      <c r="E104" s="16">
        <f t="shared" si="8"/>
        <v>322428</v>
      </c>
      <c r="F104" s="23">
        <f t="shared" si="9"/>
        <v>325243</v>
      </c>
    </row>
    <row r="105" spans="1:6" x14ac:dyDescent="0.2">
      <c r="A105" s="36">
        <f t="shared" si="10"/>
        <v>32</v>
      </c>
      <c r="B105" s="16">
        <f t="shared" si="5"/>
        <v>316749</v>
      </c>
      <c r="C105" s="16">
        <f t="shared" si="6"/>
        <v>320542</v>
      </c>
      <c r="D105" s="16">
        <f t="shared" si="7"/>
        <v>323168</v>
      </c>
      <c r="E105" s="16">
        <f t="shared" si="8"/>
        <v>326962</v>
      </c>
      <c r="F105" s="23">
        <f t="shared" si="9"/>
        <v>329587</v>
      </c>
    </row>
    <row r="106" spans="1:6" x14ac:dyDescent="0.2">
      <c r="A106" s="36">
        <f t="shared" si="10"/>
        <v>33</v>
      </c>
      <c r="B106" s="16">
        <f t="shared" si="5"/>
        <v>322132</v>
      </c>
      <c r="C106" s="16">
        <f t="shared" si="6"/>
        <v>325634</v>
      </c>
      <c r="D106" s="16">
        <f t="shared" si="7"/>
        <v>328061</v>
      </c>
      <c r="E106" s="16">
        <f t="shared" si="8"/>
        <v>331564</v>
      </c>
      <c r="F106" s="23">
        <f t="shared" si="9"/>
        <v>333989</v>
      </c>
    </row>
    <row r="107" spans="1:6" x14ac:dyDescent="0.2">
      <c r="A107" s="36">
        <f t="shared" si="10"/>
        <v>34</v>
      </c>
      <c r="B107" s="16">
        <f t="shared" si="5"/>
        <v>327639</v>
      </c>
      <c r="C107" s="16">
        <f t="shared" si="6"/>
        <v>330834</v>
      </c>
      <c r="D107" s="16">
        <f t="shared" si="7"/>
        <v>333046</v>
      </c>
      <c r="E107" s="16">
        <f t="shared" si="8"/>
        <v>336239</v>
      </c>
      <c r="F107" s="23">
        <f t="shared" si="9"/>
        <v>338451</v>
      </c>
    </row>
    <row r="108" spans="1:6" x14ac:dyDescent="0.2">
      <c r="A108" s="36">
        <f t="shared" si="10"/>
        <v>35</v>
      </c>
      <c r="B108" s="16">
        <f t="shared" si="5"/>
        <v>333267</v>
      </c>
      <c r="C108" s="16">
        <f t="shared" si="6"/>
        <v>336137</v>
      </c>
      <c r="D108" s="16">
        <f t="shared" si="7"/>
        <v>338122</v>
      </c>
      <c r="E108" s="16">
        <f t="shared" si="8"/>
        <v>340991</v>
      </c>
      <c r="F108" s="23">
        <f t="shared" si="9"/>
        <v>342976</v>
      </c>
    </row>
    <row r="109" spans="1:6" x14ac:dyDescent="0.2">
      <c r="A109" s="36">
        <f t="shared" si="10"/>
        <v>36</v>
      </c>
      <c r="B109" s="16">
        <f t="shared" si="5"/>
        <v>339018</v>
      </c>
      <c r="C109" s="16">
        <f t="shared" si="6"/>
        <v>341541</v>
      </c>
      <c r="D109" s="16">
        <f t="shared" si="7"/>
        <v>343288</v>
      </c>
      <c r="E109" s="16">
        <f t="shared" si="8"/>
        <v>345812</v>
      </c>
      <c r="F109" s="23">
        <f t="shared" si="9"/>
        <v>347558</v>
      </c>
    </row>
    <row r="110" spans="1:6" x14ac:dyDescent="0.2">
      <c r="A110" s="36">
        <f t="shared" si="10"/>
        <v>37</v>
      </c>
      <c r="B110" s="16">
        <f t="shared" si="5"/>
        <v>344896</v>
      </c>
      <c r="C110" s="16">
        <f t="shared" si="6"/>
        <v>347054</v>
      </c>
      <c r="D110" s="16">
        <f t="shared" si="7"/>
        <v>348547</v>
      </c>
      <c r="E110" s="16">
        <f t="shared" si="8"/>
        <v>350705</v>
      </c>
      <c r="F110" s="23">
        <f t="shared" si="9"/>
        <v>352200</v>
      </c>
    </row>
    <row r="111" spans="1:6" x14ac:dyDescent="0.2">
      <c r="A111" s="36">
        <f t="shared" si="10"/>
        <v>38</v>
      </c>
      <c r="B111" s="16">
        <f t="shared" si="5"/>
        <v>351104</v>
      </c>
      <c r="C111" s="16">
        <f t="shared" si="6"/>
        <v>352910</v>
      </c>
      <c r="D111" s="16">
        <f t="shared" si="7"/>
        <v>354160</v>
      </c>
      <c r="E111" s="16">
        <f t="shared" si="8"/>
        <v>355965</v>
      </c>
      <c r="F111" s="23">
        <f t="shared" si="9"/>
        <v>357217</v>
      </c>
    </row>
    <row r="112" spans="1:6" x14ac:dyDescent="0.2">
      <c r="A112" s="36">
        <f t="shared" si="10"/>
        <v>39</v>
      </c>
      <c r="B112" s="16">
        <f t="shared" si="5"/>
        <v>357372</v>
      </c>
      <c r="C112" s="16">
        <f t="shared" si="6"/>
        <v>358764</v>
      </c>
      <c r="D112" s="16">
        <f t="shared" si="7"/>
        <v>359727</v>
      </c>
      <c r="E112" s="16">
        <f t="shared" si="8"/>
        <v>361117</v>
      </c>
      <c r="F112" s="23">
        <f t="shared" si="9"/>
        <v>362080</v>
      </c>
    </row>
    <row r="113" spans="1:6" x14ac:dyDescent="0.2">
      <c r="A113" s="36">
        <f t="shared" si="10"/>
        <v>40</v>
      </c>
      <c r="B113" s="16">
        <f t="shared" si="5"/>
        <v>363778</v>
      </c>
      <c r="C113" s="16">
        <f t="shared" si="6"/>
        <v>364729</v>
      </c>
      <c r="D113" s="16">
        <f t="shared" si="7"/>
        <v>365388</v>
      </c>
      <c r="E113" s="16">
        <f t="shared" si="8"/>
        <v>366338</v>
      </c>
      <c r="F113" s="23">
        <f t="shared" si="9"/>
        <v>366997</v>
      </c>
    </row>
    <row r="114" spans="1:6" x14ac:dyDescent="0.2">
      <c r="A114" s="36">
        <f t="shared" si="10"/>
        <v>41</v>
      </c>
      <c r="B114" s="16">
        <f t="shared" si="5"/>
        <v>370324</v>
      </c>
      <c r="C114" s="16">
        <f t="shared" si="6"/>
        <v>370811</v>
      </c>
      <c r="D114" s="16">
        <f t="shared" si="7"/>
        <v>371149</v>
      </c>
      <c r="E114" s="16">
        <f t="shared" si="8"/>
        <v>371637</v>
      </c>
      <c r="F114" s="23">
        <f>ROUND(AF46*$E$17%,0)</f>
        <v>371974</v>
      </c>
    </row>
    <row r="115" spans="1:6" x14ac:dyDescent="0.2">
      <c r="A115" s="36">
        <f t="shared" si="10"/>
        <v>42</v>
      </c>
      <c r="B115" s="16">
        <f t="shared" ref="B115:B122" si="11">ROUND(AB47*$E$17%,0)</f>
        <v>377011</v>
      </c>
      <c r="C115" s="12"/>
      <c r="D115" s="12"/>
      <c r="E115" s="12"/>
      <c r="F115" s="13"/>
    </row>
    <row r="116" spans="1:6" x14ac:dyDescent="0.2">
      <c r="A116" s="36">
        <f t="shared" si="10"/>
        <v>43</v>
      </c>
      <c r="B116" s="16">
        <f t="shared" si="11"/>
        <v>385381</v>
      </c>
      <c r="C116" s="12"/>
      <c r="D116" s="12"/>
      <c r="E116" s="12"/>
      <c r="F116" s="13"/>
    </row>
    <row r="117" spans="1:6" x14ac:dyDescent="0.2">
      <c r="A117" s="36">
        <f t="shared" si="10"/>
        <v>44</v>
      </c>
      <c r="B117" s="16">
        <f t="shared" si="11"/>
        <v>393979</v>
      </c>
      <c r="C117" s="12"/>
      <c r="D117" s="12"/>
      <c r="E117" s="12"/>
      <c r="F117" s="13"/>
    </row>
    <row r="118" spans="1:6" x14ac:dyDescent="0.2">
      <c r="A118" s="36">
        <f t="shared" si="10"/>
        <v>45</v>
      </c>
      <c r="B118" s="16">
        <f t="shared" si="11"/>
        <v>402816</v>
      </c>
      <c r="C118" s="12"/>
      <c r="D118" s="12"/>
      <c r="E118" s="12"/>
      <c r="F118" s="13"/>
    </row>
    <row r="119" spans="1:6" x14ac:dyDescent="0.2">
      <c r="A119" s="36">
        <f t="shared" si="10"/>
        <v>46</v>
      </c>
      <c r="B119" s="16">
        <f t="shared" si="11"/>
        <v>411896</v>
      </c>
      <c r="C119" s="12"/>
      <c r="D119" s="12"/>
      <c r="E119" s="12"/>
      <c r="F119" s="13"/>
    </row>
    <row r="120" spans="1:6" x14ac:dyDescent="0.2">
      <c r="A120" s="36">
        <f t="shared" si="10"/>
        <v>47</v>
      </c>
      <c r="B120" s="16">
        <f>ROUND(AB52*$E$17%,0)</f>
        <v>430811</v>
      </c>
      <c r="C120" s="12"/>
      <c r="D120" s="12"/>
      <c r="E120" s="12"/>
      <c r="F120" s="13"/>
    </row>
    <row r="121" spans="1:6" x14ac:dyDescent="0.2">
      <c r="A121" s="37">
        <f t="shared" si="10"/>
        <v>48</v>
      </c>
      <c r="B121" s="16">
        <f t="shared" si="11"/>
        <v>459746</v>
      </c>
      <c r="C121" s="12"/>
      <c r="D121" s="12"/>
      <c r="E121" s="12"/>
      <c r="F121" s="13"/>
    </row>
    <row r="122" spans="1:6" ht="13.5" thickBot="1" x14ac:dyDescent="0.25">
      <c r="A122" s="38">
        <f t="shared" si="10"/>
        <v>49</v>
      </c>
      <c r="B122" s="24">
        <f t="shared" si="11"/>
        <v>491806</v>
      </c>
      <c r="C122" s="7"/>
      <c r="D122" s="7"/>
      <c r="E122" s="7"/>
      <c r="F122" s="8"/>
    </row>
    <row r="123" spans="1:6" ht="13.5" thickTop="1" x14ac:dyDescent="0.2"/>
    <row r="124" spans="1:6" x14ac:dyDescent="0.2">
      <c r="A124" t="s">
        <v>10</v>
      </c>
      <c r="C124" s="159">
        <f>+E$17</f>
        <v>104.24460000000001</v>
      </c>
    </row>
    <row r="127" spans="1:6" ht="13.5" thickBot="1" x14ac:dyDescent="0.25"/>
    <row r="128" spans="1:6" ht="13.5" thickTop="1" x14ac:dyDescent="0.2">
      <c r="A128" s="17"/>
      <c r="B128" s="244" t="s">
        <v>11</v>
      </c>
      <c r="C128" s="238"/>
      <c r="D128" s="245"/>
      <c r="E128" s="245"/>
      <c r="F128" s="246" t="str">
        <f>+F78</f>
        <v>1. april 2017</v>
      </c>
    </row>
    <row r="129" spans="1:6" x14ac:dyDescent="0.2">
      <c r="A129" s="14"/>
      <c r="B129" s="18"/>
      <c r="C129" s="19"/>
      <c r="D129" s="20" t="s">
        <v>1</v>
      </c>
      <c r="E129" s="19"/>
      <c r="F129" s="25"/>
    </row>
    <row r="130" spans="1:6" ht="13.5" thickBot="1" x14ac:dyDescent="0.25">
      <c r="A130" s="21" t="s">
        <v>3</v>
      </c>
      <c r="B130" s="33" t="s">
        <v>4</v>
      </c>
      <c r="C130" s="33" t="s">
        <v>5</v>
      </c>
      <c r="D130" s="33" t="s">
        <v>6</v>
      </c>
      <c r="E130" s="33" t="s">
        <v>7</v>
      </c>
      <c r="F130" s="34" t="s">
        <v>8</v>
      </c>
    </row>
    <row r="131" spans="1:6" x14ac:dyDescent="0.2">
      <c r="A131" s="36">
        <v>8</v>
      </c>
      <c r="B131" s="16">
        <f t="shared" ref="B131:F140" si="12">+B81/12</f>
        <v>17929.75</v>
      </c>
      <c r="C131" s="16">
        <f t="shared" si="12"/>
        <v>18284.666666666668</v>
      </c>
      <c r="D131" s="16">
        <f t="shared" si="12"/>
        <v>18530.416666666668</v>
      </c>
      <c r="E131" s="16">
        <f t="shared" si="12"/>
        <v>18885.416666666668</v>
      </c>
      <c r="F131" s="23">
        <f t="shared" si="12"/>
        <v>19131.166666666668</v>
      </c>
    </row>
    <row r="132" spans="1:6" x14ac:dyDescent="0.2">
      <c r="A132" s="36">
        <f t="shared" ref="A132:A172" si="13">+A131+1</f>
        <v>9</v>
      </c>
      <c r="B132" s="16">
        <f t="shared" si="12"/>
        <v>18227.916666666668</v>
      </c>
      <c r="C132" s="16">
        <f t="shared" si="12"/>
        <v>18591.583333333332</v>
      </c>
      <c r="D132" s="16">
        <f t="shared" si="12"/>
        <v>18843.583333333332</v>
      </c>
      <c r="E132" s="16">
        <f t="shared" si="12"/>
        <v>19207.25</v>
      </c>
      <c r="F132" s="23">
        <f t="shared" si="12"/>
        <v>19459.166666666668</v>
      </c>
    </row>
    <row r="133" spans="1:6" x14ac:dyDescent="0.2">
      <c r="A133" s="36">
        <f t="shared" si="13"/>
        <v>10</v>
      </c>
      <c r="B133" s="16">
        <f t="shared" si="12"/>
        <v>18534.083333333332</v>
      </c>
      <c r="C133" s="16">
        <f t="shared" si="12"/>
        <v>18907</v>
      </c>
      <c r="D133" s="16">
        <f t="shared" si="12"/>
        <v>19165.083333333332</v>
      </c>
      <c r="E133" s="16">
        <f t="shared" si="12"/>
        <v>19537.916666666668</v>
      </c>
      <c r="F133" s="23">
        <f t="shared" si="12"/>
        <v>19796.25</v>
      </c>
    </row>
    <row r="134" spans="1:6" x14ac:dyDescent="0.2">
      <c r="A134" s="36">
        <f t="shared" si="13"/>
        <v>11</v>
      </c>
      <c r="B134" s="16">
        <f t="shared" si="12"/>
        <v>18775.666666666668</v>
      </c>
      <c r="C134" s="16">
        <f t="shared" si="12"/>
        <v>19157.833333333332</v>
      </c>
      <c r="D134" s="16">
        <f t="shared" si="12"/>
        <v>19422.416666666668</v>
      </c>
      <c r="E134" s="16">
        <f t="shared" si="12"/>
        <v>19804.583333333332</v>
      </c>
      <c r="F134" s="23">
        <f t="shared" si="12"/>
        <v>20069.083333333332</v>
      </c>
    </row>
    <row r="135" spans="1:6" x14ac:dyDescent="0.2">
      <c r="A135" s="36">
        <f t="shared" si="13"/>
        <v>12</v>
      </c>
      <c r="B135" s="16">
        <f t="shared" si="12"/>
        <v>19098.916666666668</v>
      </c>
      <c r="C135" s="16">
        <f t="shared" si="12"/>
        <v>19490.666666666668</v>
      </c>
      <c r="D135" s="16">
        <f t="shared" si="12"/>
        <v>19762.083333333332</v>
      </c>
      <c r="E135" s="16">
        <f t="shared" si="12"/>
        <v>20153.666666666668</v>
      </c>
      <c r="F135" s="23">
        <f t="shared" si="12"/>
        <v>20424.916666666668</v>
      </c>
    </row>
    <row r="136" spans="1:6" x14ac:dyDescent="0.2">
      <c r="A136" s="36">
        <f t="shared" si="13"/>
        <v>13</v>
      </c>
      <c r="B136" s="16">
        <f t="shared" si="12"/>
        <v>19431.25</v>
      </c>
      <c r="C136" s="16">
        <f t="shared" si="12"/>
        <v>19832.916666666668</v>
      </c>
      <c r="D136" s="16">
        <f t="shared" si="12"/>
        <v>20110.833333333332</v>
      </c>
      <c r="E136" s="16">
        <f t="shared" si="12"/>
        <v>20512.666666666668</v>
      </c>
      <c r="F136" s="23">
        <f t="shared" si="12"/>
        <v>20790.583333333332</v>
      </c>
    </row>
    <row r="137" spans="1:6" x14ac:dyDescent="0.2">
      <c r="A137" s="36">
        <f t="shared" si="13"/>
        <v>14</v>
      </c>
      <c r="B137" s="16">
        <f t="shared" si="12"/>
        <v>19772.666666666668</v>
      </c>
      <c r="C137" s="16">
        <f t="shared" si="12"/>
        <v>20184.416666666668</v>
      </c>
      <c r="D137" s="16">
        <f t="shared" si="12"/>
        <v>20469.5</v>
      </c>
      <c r="E137" s="16">
        <f t="shared" si="12"/>
        <v>20881.166666666668</v>
      </c>
      <c r="F137" s="23">
        <f t="shared" si="12"/>
        <v>21166.166666666668</v>
      </c>
    </row>
    <row r="138" spans="1:6" x14ac:dyDescent="0.2">
      <c r="A138" s="36">
        <f t="shared" si="13"/>
        <v>15</v>
      </c>
      <c r="B138" s="16">
        <f t="shared" si="12"/>
        <v>20123.5</v>
      </c>
      <c r="C138" s="16">
        <f t="shared" si="12"/>
        <v>20545.5</v>
      </c>
      <c r="D138" s="16">
        <f t="shared" si="12"/>
        <v>20837.666666666668</v>
      </c>
      <c r="E138" s="16">
        <f t="shared" si="12"/>
        <v>21259.833333333332</v>
      </c>
      <c r="F138" s="23">
        <f t="shared" si="12"/>
        <v>21552.083333333332</v>
      </c>
    </row>
    <row r="139" spans="1:6" x14ac:dyDescent="0.2">
      <c r="A139" s="36">
        <f t="shared" si="13"/>
        <v>16</v>
      </c>
      <c r="B139" s="16">
        <f t="shared" si="12"/>
        <v>20392.25</v>
      </c>
      <c r="C139" s="16">
        <f t="shared" si="12"/>
        <v>20825</v>
      </c>
      <c r="D139" s="16">
        <f t="shared" si="12"/>
        <v>21124.75</v>
      </c>
      <c r="E139" s="16">
        <f t="shared" si="12"/>
        <v>21557.416666666668</v>
      </c>
      <c r="F139" s="23">
        <f t="shared" si="12"/>
        <v>21857.166666666668</v>
      </c>
    </row>
    <row r="140" spans="1:6" x14ac:dyDescent="0.2">
      <c r="A140" s="36">
        <f t="shared" si="13"/>
        <v>17</v>
      </c>
      <c r="B140" s="16">
        <f t="shared" si="12"/>
        <v>20762.5</v>
      </c>
      <c r="C140" s="16">
        <f t="shared" si="12"/>
        <v>21206.333333333332</v>
      </c>
      <c r="D140" s="16">
        <f t="shared" si="12"/>
        <v>21513.583333333332</v>
      </c>
      <c r="E140" s="16">
        <f t="shared" si="12"/>
        <v>21957.333333333332</v>
      </c>
      <c r="F140" s="23">
        <f t="shared" si="12"/>
        <v>22264.416666666668</v>
      </c>
    </row>
    <row r="141" spans="1:6" x14ac:dyDescent="0.2">
      <c r="A141" s="36">
        <f t="shared" si="13"/>
        <v>18</v>
      </c>
      <c r="B141" s="16">
        <f t="shared" ref="B141:F150" si="14">+B91/12</f>
        <v>21143.166666666668</v>
      </c>
      <c r="C141" s="16">
        <f t="shared" si="14"/>
        <v>21598.25</v>
      </c>
      <c r="D141" s="16">
        <f t="shared" si="14"/>
        <v>21913.25</v>
      </c>
      <c r="E141" s="16">
        <f t="shared" si="14"/>
        <v>22368.25</v>
      </c>
      <c r="F141" s="23">
        <f t="shared" si="14"/>
        <v>22683.166666666668</v>
      </c>
    </row>
    <row r="142" spans="1:6" x14ac:dyDescent="0.2">
      <c r="A142" s="36">
        <f t="shared" si="13"/>
        <v>19</v>
      </c>
      <c r="B142" s="16">
        <f t="shared" si="14"/>
        <v>21427.25</v>
      </c>
      <c r="C142" s="16">
        <f t="shared" si="14"/>
        <v>21893.916666666668</v>
      </c>
      <c r="D142" s="16">
        <f t="shared" si="14"/>
        <v>22216.75</v>
      </c>
      <c r="E142" s="16">
        <f t="shared" si="14"/>
        <v>22683.5</v>
      </c>
      <c r="F142" s="23">
        <f t="shared" si="14"/>
        <v>23006.666666666668</v>
      </c>
    </row>
    <row r="143" spans="1:6" x14ac:dyDescent="0.2">
      <c r="A143" s="36">
        <f t="shared" si="13"/>
        <v>20</v>
      </c>
      <c r="B143" s="16">
        <f t="shared" si="14"/>
        <v>21722.25</v>
      </c>
      <c r="C143" s="16">
        <f t="shared" si="14"/>
        <v>22200.583333333332</v>
      </c>
      <c r="D143" s="16">
        <f t="shared" si="14"/>
        <v>22531.916666666668</v>
      </c>
      <c r="E143" s="16">
        <f t="shared" si="14"/>
        <v>23010.416666666668</v>
      </c>
      <c r="F143" s="23">
        <f t="shared" si="14"/>
        <v>23341.583333333332</v>
      </c>
    </row>
    <row r="144" spans="1:6" x14ac:dyDescent="0.2">
      <c r="A144" s="36">
        <f t="shared" si="13"/>
        <v>21</v>
      </c>
      <c r="B144" s="16">
        <f t="shared" si="14"/>
        <v>22081.75</v>
      </c>
      <c r="C144" s="16">
        <f t="shared" si="14"/>
        <v>22572.5</v>
      </c>
      <c r="D144" s="16">
        <f t="shared" si="14"/>
        <v>22912.25</v>
      </c>
      <c r="E144" s="16">
        <f t="shared" si="14"/>
        <v>23403</v>
      </c>
      <c r="F144" s="23">
        <f t="shared" si="14"/>
        <v>23742.75</v>
      </c>
    </row>
    <row r="145" spans="1:6" x14ac:dyDescent="0.2">
      <c r="A145" s="36">
        <f t="shared" si="13"/>
        <v>22</v>
      </c>
      <c r="B145" s="16">
        <f t="shared" si="14"/>
        <v>22414.916666666668</v>
      </c>
      <c r="C145" s="16">
        <f t="shared" si="14"/>
        <v>22905.666666666668</v>
      </c>
      <c r="D145" s="16">
        <f t="shared" si="14"/>
        <v>23245.416666666668</v>
      </c>
      <c r="E145" s="16">
        <f t="shared" si="14"/>
        <v>23736.166666666668</v>
      </c>
      <c r="F145" s="23">
        <f t="shared" si="14"/>
        <v>24075.916666666668</v>
      </c>
    </row>
    <row r="146" spans="1:6" x14ac:dyDescent="0.2">
      <c r="A146" s="36">
        <f t="shared" si="13"/>
        <v>23</v>
      </c>
      <c r="B146" s="16">
        <f t="shared" si="14"/>
        <v>22772</v>
      </c>
      <c r="C146" s="16">
        <f t="shared" si="14"/>
        <v>23249.083333333332</v>
      </c>
      <c r="D146" s="16">
        <f t="shared" si="14"/>
        <v>23579.583333333332</v>
      </c>
      <c r="E146" s="16">
        <f t="shared" si="14"/>
        <v>24056.833333333332</v>
      </c>
      <c r="F146" s="23">
        <f t="shared" si="14"/>
        <v>24387.166666666668</v>
      </c>
    </row>
    <row r="147" spans="1:6" x14ac:dyDescent="0.2">
      <c r="A147" s="36">
        <f t="shared" si="13"/>
        <v>24</v>
      </c>
      <c r="B147" s="16">
        <f t="shared" si="14"/>
        <v>23139.833333333332</v>
      </c>
      <c r="C147" s="16">
        <f t="shared" si="14"/>
        <v>23603.583333333332</v>
      </c>
      <c r="D147" s="16">
        <f t="shared" si="14"/>
        <v>23924.666666666668</v>
      </c>
      <c r="E147" s="16">
        <f t="shared" si="14"/>
        <v>24388.5</v>
      </c>
      <c r="F147" s="23">
        <f t="shared" si="14"/>
        <v>24709.5</v>
      </c>
    </row>
    <row r="148" spans="1:6" x14ac:dyDescent="0.2">
      <c r="A148" s="36">
        <f t="shared" si="13"/>
        <v>25</v>
      </c>
      <c r="B148" s="16">
        <f t="shared" si="14"/>
        <v>23515.916666666668</v>
      </c>
      <c r="C148" s="16">
        <f t="shared" si="14"/>
        <v>23965.25</v>
      </c>
      <c r="D148" s="16">
        <f t="shared" si="14"/>
        <v>24276.333333333332</v>
      </c>
      <c r="E148" s="16">
        <f t="shared" si="14"/>
        <v>24725.583333333332</v>
      </c>
      <c r="F148" s="23">
        <f t="shared" si="14"/>
        <v>25036.583333333332</v>
      </c>
    </row>
    <row r="149" spans="1:6" x14ac:dyDescent="0.2">
      <c r="A149" s="36">
        <f t="shared" si="13"/>
        <v>26</v>
      </c>
      <c r="B149" s="16">
        <f t="shared" si="14"/>
        <v>23900.75</v>
      </c>
      <c r="C149" s="16">
        <f t="shared" si="14"/>
        <v>24334.416666666668</v>
      </c>
      <c r="D149" s="16">
        <f t="shared" si="14"/>
        <v>24634.75</v>
      </c>
      <c r="E149" s="16">
        <f t="shared" si="14"/>
        <v>25068.5</v>
      </c>
      <c r="F149" s="23">
        <f t="shared" si="14"/>
        <v>25368.666666666668</v>
      </c>
    </row>
    <row r="150" spans="1:6" x14ac:dyDescent="0.2">
      <c r="A150" s="36">
        <f t="shared" si="13"/>
        <v>27</v>
      </c>
      <c r="B150" s="16">
        <f t="shared" si="14"/>
        <v>24293.833333333332</v>
      </c>
      <c r="C150" s="16">
        <f t="shared" si="14"/>
        <v>24710.833333333332</v>
      </c>
      <c r="D150" s="16">
        <f t="shared" si="14"/>
        <v>24999.75</v>
      </c>
      <c r="E150" s="16">
        <f t="shared" si="14"/>
        <v>25416.833333333332</v>
      </c>
      <c r="F150" s="23">
        <f t="shared" si="14"/>
        <v>25705.666666666668</v>
      </c>
    </row>
    <row r="151" spans="1:6" x14ac:dyDescent="0.2">
      <c r="A151" s="36">
        <f t="shared" si="13"/>
        <v>28</v>
      </c>
      <c r="B151" s="16">
        <f t="shared" ref="B151:F160" si="15">+B101/12</f>
        <v>24695.833333333332</v>
      </c>
      <c r="C151" s="16">
        <f t="shared" si="15"/>
        <v>25095.25</v>
      </c>
      <c r="D151" s="16">
        <f t="shared" si="15"/>
        <v>25371.75</v>
      </c>
      <c r="E151" s="16">
        <f t="shared" si="15"/>
        <v>25771.083333333332</v>
      </c>
      <c r="F151" s="23">
        <f t="shared" si="15"/>
        <v>26047.666666666668</v>
      </c>
    </row>
    <row r="152" spans="1:6" x14ac:dyDescent="0.2">
      <c r="A152" s="36">
        <f t="shared" si="13"/>
        <v>29</v>
      </c>
      <c r="B152" s="16">
        <f t="shared" si="15"/>
        <v>25106.75</v>
      </c>
      <c r="C152" s="16">
        <f t="shared" si="15"/>
        <v>25487.25</v>
      </c>
      <c r="D152" s="16">
        <f t="shared" si="15"/>
        <v>25750.75</v>
      </c>
      <c r="E152" s="16">
        <f t="shared" si="15"/>
        <v>26131.25</v>
      </c>
      <c r="F152" s="23">
        <f t="shared" si="15"/>
        <v>26394.666666666668</v>
      </c>
    </row>
    <row r="153" spans="1:6" x14ac:dyDescent="0.2">
      <c r="A153" s="36">
        <f t="shared" si="13"/>
        <v>30</v>
      </c>
      <c r="B153" s="16">
        <f t="shared" si="15"/>
        <v>25527.166666666668</v>
      </c>
      <c r="C153" s="16">
        <f t="shared" si="15"/>
        <v>25887.5</v>
      </c>
      <c r="D153" s="16">
        <f t="shared" si="15"/>
        <v>26136.916666666668</v>
      </c>
      <c r="E153" s="16">
        <f t="shared" si="15"/>
        <v>26497.083333333332</v>
      </c>
      <c r="F153" s="23">
        <f t="shared" si="15"/>
        <v>26746.583333333332</v>
      </c>
    </row>
    <row r="154" spans="1:6" x14ac:dyDescent="0.2">
      <c r="A154" s="36">
        <f t="shared" si="13"/>
        <v>31</v>
      </c>
      <c r="B154" s="16">
        <f t="shared" si="15"/>
        <v>25956.5</v>
      </c>
      <c r="C154" s="16">
        <f t="shared" si="15"/>
        <v>26295.333333333332</v>
      </c>
      <c r="D154" s="16">
        <f t="shared" si="15"/>
        <v>26530.083333333332</v>
      </c>
      <c r="E154" s="16">
        <f t="shared" si="15"/>
        <v>26869</v>
      </c>
      <c r="F154" s="23">
        <f t="shared" si="15"/>
        <v>27103.583333333332</v>
      </c>
    </row>
    <row r="155" spans="1:6" x14ac:dyDescent="0.2">
      <c r="A155" s="36">
        <f t="shared" si="13"/>
        <v>32</v>
      </c>
      <c r="B155" s="16">
        <f t="shared" si="15"/>
        <v>26395.75</v>
      </c>
      <c r="C155" s="16">
        <f t="shared" si="15"/>
        <v>26711.833333333332</v>
      </c>
      <c r="D155" s="16">
        <f t="shared" si="15"/>
        <v>26930.666666666668</v>
      </c>
      <c r="E155" s="16">
        <f t="shared" si="15"/>
        <v>27246.833333333332</v>
      </c>
      <c r="F155" s="23">
        <f t="shared" si="15"/>
        <v>27465.583333333332</v>
      </c>
    </row>
    <row r="156" spans="1:6" x14ac:dyDescent="0.2">
      <c r="A156" s="36">
        <f t="shared" si="13"/>
        <v>33</v>
      </c>
      <c r="B156" s="16">
        <f t="shared" si="15"/>
        <v>26844.333333333332</v>
      </c>
      <c r="C156" s="16">
        <f t="shared" si="15"/>
        <v>27136.166666666668</v>
      </c>
      <c r="D156" s="16">
        <f t="shared" si="15"/>
        <v>27338.416666666668</v>
      </c>
      <c r="E156" s="16">
        <f t="shared" si="15"/>
        <v>27630.333333333332</v>
      </c>
      <c r="F156" s="23">
        <f t="shared" si="15"/>
        <v>27832.416666666668</v>
      </c>
    </row>
    <row r="157" spans="1:6" x14ac:dyDescent="0.2">
      <c r="A157" s="36">
        <f t="shared" si="13"/>
        <v>34</v>
      </c>
      <c r="B157" s="16">
        <f t="shared" si="15"/>
        <v>27303.25</v>
      </c>
      <c r="C157" s="16">
        <f t="shared" si="15"/>
        <v>27569.5</v>
      </c>
      <c r="D157" s="16">
        <f t="shared" si="15"/>
        <v>27753.833333333332</v>
      </c>
      <c r="E157" s="16">
        <f t="shared" si="15"/>
        <v>28019.916666666668</v>
      </c>
      <c r="F157" s="23">
        <f t="shared" si="15"/>
        <v>28204.25</v>
      </c>
    </row>
    <row r="158" spans="1:6" x14ac:dyDescent="0.2">
      <c r="A158" s="36">
        <f t="shared" si="13"/>
        <v>35</v>
      </c>
      <c r="B158" s="16">
        <f t="shared" si="15"/>
        <v>27772.25</v>
      </c>
      <c r="C158" s="16">
        <f t="shared" si="15"/>
        <v>28011.416666666668</v>
      </c>
      <c r="D158" s="16">
        <f t="shared" si="15"/>
        <v>28176.833333333332</v>
      </c>
      <c r="E158" s="16">
        <f t="shared" si="15"/>
        <v>28415.916666666668</v>
      </c>
      <c r="F158" s="23">
        <f t="shared" si="15"/>
        <v>28581.333333333332</v>
      </c>
    </row>
    <row r="159" spans="1:6" x14ac:dyDescent="0.2">
      <c r="A159" s="36">
        <f t="shared" si="13"/>
        <v>36</v>
      </c>
      <c r="B159" s="16">
        <f t="shared" si="15"/>
        <v>28251.5</v>
      </c>
      <c r="C159" s="16">
        <f t="shared" si="15"/>
        <v>28461.75</v>
      </c>
      <c r="D159" s="16">
        <f t="shared" si="15"/>
        <v>28607.333333333332</v>
      </c>
      <c r="E159" s="16">
        <f t="shared" si="15"/>
        <v>28817.666666666668</v>
      </c>
      <c r="F159" s="23">
        <f t="shared" si="15"/>
        <v>28963.166666666668</v>
      </c>
    </row>
    <row r="160" spans="1:6" x14ac:dyDescent="0.2">
      <c r="A160" s="36">
        <f t="shared" si="13"/>
        <v>37</v>
      </c>
      <c r="B160" s="16">
        <f t="shared" si="15"/>
        <v>28741.333333333332</v>
      </c>
      <c r="C160" s="16">
        <f t="shared" si="15"/>
        <v>28921.166666666668</v>
      </c>
      <c r="D160" s="16">
        <f t="shared" si="15"/>
        <v>29045.583333333332</v>
      </c>
      <c r="E160" s="16">
        <f t="shared" si="15"/>
        <v>29225.416666666668</v>
      </c>
      <c r="F160" s="23">
        <f t="shared" si="15"/>
        <v>29350</v>
      </c>
    </row>
    <row r="161" spans="1:6" x14ac:dyDescent="0.2">
      <c r="A161" s="36">
        <f t="shared" si="13"/>
        <v>38</v>
      </c>
      <c r="B161" s="16">
        <f t="shared" ref="B161:F164" si="16">+B111/12</f>
        <v>29258.666666666668</v>
      </c>
      <c r="C161" s="16">
        <f t="shared" si="16"/>
        <v>29409.166666666668</v>
      </c>
      <c r="D161" s="16">
        <f t="shared" si="16"/>
        <v>29513.333333333332</v>
      </c>
      <c r="E161" s="16">
        <f t="shared" si="16"/>
        <v>29663.75</v>
      </c>
      <c r="F161" s="23">
        <f t="shared" si="16"/>
        <v>29768.083333333332</v>
      </c>
    </row>
    <row r="162" spans="1:6" x14ac:dyDescent="0.2">
      <c r="A162" s="36">
        <f t="shared" si="13"/>
        <v>39</v>
      </c>
      <c r="B162" s="16">
        <f t="shared" si="16"/>
        <v>29781</v>
      </c>
      <c r="C162" s="16">
        <f t="shared" si="16"/>
        <v>29897</v>
      </c>
      <c r="D162" s="16">
        <f t="shared" si="16"/>
        <v>29977.25</v>
      </c>
      <c r="E162" s="16">
        <f t="shared" si="16"/>
        <v>30093.083333333332</v>
      </c>
      <c r="F162" s="23">
        <f t="shared" si="16"/>
        <v>30173.333333333332</v>
      </c>
    </row>
    <row r="163" spans="1:6" x14ac:dyDescent="0.2">
      <c r="A163" s="36">
        <f t="shared" si="13"/>
        <v>40</v>
      </c>
      <c r="B163" s="16">
        <f t="shared" si="16"/>
        <v>30314.833333333332</v>
      </c>
      <c r="C163" s="16">
        <f t="shared" si="16"/>
        <v>30394.083333333332</v>
      </c>
      <c r="D163" s="16">
        <f t="shared" si="16"/>
        <v>30449</v>
      </c>
      <c r="E163" s="16">
        <f t="shared" si="16"/>
        <v>30528.166666666668</v>
      </c>
      <c r="F163" s="23">
        <f t="shared" si="16"/>
        <v>30583.083333333332</v>
      </c>
    </row>
    <row r="164" spans="1:6" x14ac:dyDescent="0.2">
      <c r="A164" s="36">
        <f t="shared" si="13"/>
        <v>41</v>
      </c>
      <c r="B164" s="16">
        <f t="shared" si="16"/>
        <v>30860.333333333332</v>
      </c>
      <c r="C164" s="16">
        <f t="shared" si="16"/>
        <v>30900.916666666668</v>
      </c>
      <c r="D164" s="16">
        <f t="shared" si="16"/>
        <v>30929.083333333332</v>
      </c>
      <c r="E164" s="16">
        <f t="shared" si="16"/>
        <v>30969.75</v>
      </c>
      <c r="F164" s="23">
        <f t="shared" si="16"/>
        <v>30997.833333333332</v>
      </c>
    </row>
    <row r="165" spans="1:6" x14ac:dyDescent="0.2">
      <c r="A165" s="36">
        <f t="shared" si="13"/>
        <v>42</v>
      </c>
      <c r="B165" s="16">
        <f t="shared" ref="B165:B172" si="17">+B115/12</f>
        <v>31417.583333333332</v>
      </c>
      <c r="C165" s="12"/>
      <c r="D165" s="12"/>
      <c r="E165" s="12"/>
      <c r="F165" s="13"/>
    </row>
    <row r="166" spans="1:6" x14ac:dyDescent="0.2">
      <c r="A166" s="36">
        <f t="shared" si="13"/>
        <v>43</v>
      </c>
      <c r="B166" s="16">
        <f t="shared" si="17"/>
        <v>32115.083333333332</v>
      </c>
      <c r="C166" s="12"/>
      <c r="D166" s="12"/>
      <c r="E166" s="12"/>
      <c r="F166" s="13"/>
    </row>
    <row r="167" spans="1:6" x14ac:dyDescent="0.2">
      <c r="A167" s="36">
        <f t="shared" si="13"/>
        <v>44</v>
      </c>
      <c r="B167" s="16">
        <f t="shared" si="17"/>
        <v>32831.583333333336</v>
      </c>
      <c r="C167" s="12"/>
      <c r="D167" s="12"/>
      <c r="E167" s="12"/>
      <c r="F167" s="13"/>
    </row>
    <row r="168" spans="1:6" x14ac:dyDescent="0.2">
      <c r="A168" s="36">
        <f t="shared" si="13"/>
        <v>45</v>
      </c>
      <c r="B168" s="16">
        <f t="shared" si="17"/>
        <v>33568</v>
      </c>
      <c r="C168" s="12"/>
      <c r="D168" s="12"/>
      <c r="E168" s="12"/>
      <c r="F168" s="13"/>
    </row>
    <row r="169" spans="1:6" x14ac:dyDescent="0.2">
      <c r="A169" s="36">
        <f t="shared" si="13"/>
        <v>46</v>
      </c>
      <c r="B169" s="16">
        <f t="shared" si="17"/>
        <v>34324.666666666664</v>
      </c>
      <c r="C169" s="12"/>
      <c r="D169" s="12"/>
      <c r="E169" s="12"/>
      <c r="F169" s="13"/>
    </row>
    <row r="170" spans="1:6" x14ac:dyDescent="0.2">
      <c r="A170" s="36">
        <f t="shared" si="13"/>
        <v>47</v>
      </c>
      <c r="B170" s="16">
        <f t="shared" si="17"/>
        <v>35900.916666666664</v>
      </c>
      <c r="C170" s="12"/>
      <c r="D170" s="12"/>
      <c r="E170" s="12"/>
      <c r="F170" s="13"/>
    </row>
    <row r="171" spans="1:6" x14ac:dyDescent="0.2">
      <c r="A171" s="37">
        <f t="shared" si="13"/>
        <v>48</v>
      </c>
      <c r="B171" s="35">
        <f t="shared" si="17"/>
        <v>38312.166666666664</v>
      </c>
      <c r="C171" s="12"/>
      <c r="D171" s="12"/>
      <c r="E171" s="12"/>
      <c r="F171" s="13"/>
    </row>
    <row r="172" spans="1:6" ht="13.5" thickBot="1" x14ac:dyDescent="0.25">
      <c r="A172" s="38">
        <f t="shared" si="13"/>
        <v>49</v>
      </c>
      <c r="B172" s="24">
        <f t="shared" si="17"/>
        <v>40983.833333333336</v>
      </c>
      <c r="C172" s="7"/>
      <c r="D172" s="7"/>
      <c r="E172" s="7"/>
      <c r="F172" s="8"/>
    </row>
    <row r="173" spans="1:6" ht="13.5" thickTop="1" x14ac:dyDescent="0.2"/>
    <row r="174" spans="1:6" x14ac:dyDescent="0.2">
      <c r="A174" t="s">
        <v>10</v>
      </c>
      <c r="C174" s="159">
        <f>+E$17</f>
        <v>104.24460000000001</v>
      </c>
    </row>
    <row r="177" spans="1:6" ht="13.5" thickBot="1" x14ac:dyDescent="0.25"/>
    <row r="178" spans="1:6" ht="13.5" thickTop="1" x14ac:dyDescent="0.2">
      <c r="A178" s="17"/>
      <c r="B178" s="244" t="s">
        <v>12</v>
      </c>
      <c r="C178" s="238"/>
      <c r="D178" s="245"/>
      <c r="E178" s="245"/>
      <c r="F178" s="246" t="str">
        <f>+F78</f>
        <v>1. april 2017</v>
      </c>
    </row>
    <row r="179" spans="1:6" x14ac:dyDescent="0.2">
      <c r="A179" s="14"/>
      <c r="B179" s="18"/>
      <c r="C179" s="19"/>
      <c r="D179" s="20" t="s">
        <v>1</v>
      </c>
      <c r="E179" s="19"/>
      <c r="F179" s="25"/>
    </row>
    <row r="180" spans="1:6" ht="13.5" thickBot="1" x14ac:dyDescent="0.25">
      <c r="A180" s="21" t="s">
        <v>3</v>
      </c>
      <c r="B180" s="33" t="s">
        <v>4</v>
      </c>
      <c r="C180" s="33" t="s">
        <v>5</v>
      </c>
      <c r="D180" s="33" t="s">
        <v>6</v>
      </c>
      <c r="E180" s="33" t="s">
        <v>7</v>
      </c>
      <c r="F180" s="34" t="s">
        <v>8</v>
      </c>
    </row>
    <row r="181" spans="1:6" x14ac:dyDescent="0.2">
      <c r="A181" s="36">
        <v>8</v>
      </c>
      <c r="B181" s="16">
        <f t="shared" ref="B181:F190" si="18">+B81/1924</f>
        <v>111.82796257796258</v>
      </c>
      <c r="C181" s="16">
        <f t="shared" si="18"/>
        <v>114.04158004158005</v>
      </c>
      <c r="D181" s="16">
        <f t="shared" si="18"/>
        <v>115.57432432432432</v>
      </c>
      <c r="E181" s="16">
        <f t="shared" si="18"/>
        <v>117.78846153846153</v>
      </c>
      <c r="F181" s="23">
        <f t="shared" si="18"/>
        <v>119.32120582120582</v>
      </c>
    </row>
    <row r="182" spans="1:6" x14ac:dyDescent="0.2">
      <c r="A182" s="36">
        <f t="shared" ref="A182:A222" si="19">+A181+1</f>
        <v>9</v>
      </c>
      <c r="B182" s="16">
        <f t="shared" si="18"/>
        <v>113.68762993762994</v>
      </c>
      <c r="C182" s="16">
        <f t="shared" si="18"/>
        <v>115.95582120582121</v>
      </c>
      <c r="D182" s="16">
        <f t="shared" si="18"/>
        <v>117.52754677754677</v>
      </c>
      <c r="E182" s="16">
        <f t="shared" si="18"/>
        <v>119.79573804573805</v>
      </c>
      <c r="F182" s="23">
        <f t="shared" si="18"/>
        <v>121.36694386694387</v>
      </c>
    </row>
    <row r="183" spans="1:6" x14ac:dyDescent="0.2">
      <c r="A183" s="36">
        <f t="shared" si="19"/>
        <v>10</v>
      </c>
      <c r="B183" s="16">
        <f t="shared" si="18"/>
        <v>115.59719334719335</v>
      </c>
      <c r="C183" s="16">
        <f t="shared" si="18"/>
        <v>117.92307692307692</v>
      </c>
      <c r="D183" s="16">
        <f t="shared" si="18"/>
        <v>119.53274428274429</v>
      </c>
      <c r="E183" s="16">
        <f t="shared" si="18"/>
        <v>121.85810810810811</v>
      </c>
      <c r="F183" s="23">
        <f t="shared" si="18"/>
        <v>123.46933471933473</v>
      </c>
    </row>
    <row r="184" spans="1:6" x14ac:dyDescent="0.2">
      <c r="A184" s="36">
        <f t="shared" si="19"/>
        <v>11</v>
      </c>
      <c r="B184" s="16">
        <f t="shared" si="18"/>
        <v>117.1039501039501</v>
      </c>
      <c r="C184" s="16">
        <f t="shared" si="18"/>
        <v>119.48752598752598</v>
      </c>
      <c r="D184" s="16">
        <f t="shared" si="18"/>
        <v>121.13773388773389</v>
      </c>
      <c r="E184" s="16">
        <f t="shared" si="18"/>
        <v>123.52130977130977</v>
      </c>
      <c r="F184" s="23">
        <f t="shared" si="18"/>
        <v>125.17099792099792</v>
      </c>
    </row>
    <row r="185" spans="1:6" x14ac:dyDescent="0.2">
      <c r="A185" s="36">
        <f t="shared" si="19"/>
        <v>12</v>
      </c>
      <c r="B185" s="16">
        <f t="shared" si="18"/>
        <v>119.12006237006237</v>
      </c>
      <c r="C185" s="16">
        <f t="shared" si="18"/>
        <v>121.56340956340956</v>
      </c>
      <c r="D185" s="16">
        <f t="shared" si="18"/>
        <v>123.256237006237</v>
      </c>
      <c r="E185" s="16">
        <f t="shared" si="18"/>
        <v>125.69854469854469</v>
      </c>
      <c r="F185" s="23">
        <f t="shared" si="18"/>
        <v>127.39033264033264</v>
      </c>
    </row>
    <row r="186" spans="1:6" x14ac:dyDescent="0.2">
      <c r="A186" s="36">
        <f t="shared" si="19"/>
        <v>13</v>
      </c>
      <c r="B186" s="16">
        <f t="shared" si="18"/>
        <v>121.19282744282744</v>
      </c>
      <c r="C186" s="16">
        <f t="shared" si="18"/>
        <v>123.69802494802495</v>
      </c>
      <c r="D186" s="16">
        <f t="shared" si="18"/>
        <v>125.43139293139293</v>
      </c>
      <c r="E186" s="16">
        <f t="shared" si="18"/>
        <v>127.93762993762994</v>
      </c>
      <c r="F186" s="23">
        <f t="shared" si="18"/>
        <v>129.67099792099793</v>
      </c>
    </row>
    <row r="187" spans="1:6" x14ac:dyDescent="0.2">
      <c r="A187" s="36">
        <f t="shared" si="19"/>
        <v>14</v>
      </c>
      <c r="B187" s="16">
        <f t="shared" si="18"/>
        <v>123.32224532224532</v>
      </c>
      <c r="C187" s="16">
        <f t="shared" si="18"/>
        <v>125.89033264033264</v>
      </c>
      <c r="D187" s="16">
        <f t="shared" si="18"/>
        <v>127.66839916839916</v>
      </c>
      <c r="E187" s="16">
        <f t="shared" si="18"/>
        <v>130.23596673596674</v>
      </c>
      <c r="F187" s="23">
        <f t="shared" si="18"/>
        <v>132.01351351351352</v>
      </c>
    </row>
    <row r="188" spans="1:6" x14ac:dyDescent="0.2">
      <c r="A188" s="36">
        <f t="shared" si="19"/>
        <v>15</v>
      </c>
      <c r="B188" s="16">
        <f t="shared" si="18"/>
        <v>125.51039501039502</v>
      </c>
      <c r="C188" s="16">
        <f t="shared" si="18"/>
        <v>128.14241164241164</v>
      </c>
      <c r="D188" s="16">
        <f t="shared" si="18"/>
        <v>129.96465696465697</v>
      </c>
      <c r="E188" s="16">
        <f t="shared" si="18"/>
        <v>132.5977130977131</v>
      </c>
      <c r="F188" s="23">
        <f t="shared" si="18"/>
        <v>134.42047817047816</v>
      </c>
    </row>
    <row r="189" spans="1:6" x14ac:dyDescent="0.2">
      <c r="A189" s="36">
        <f t="shared" si="19"/>
        <v>16</v>
      </c>
      <c r="B189" s="16">
        <f t="shared" si="18"/>
        <v>127.18659043659044</v>
      </c>
      <c r="C189" s="16">
        <f t="shared" si="18"/>
        <v>129.88565488565487</v>
      </c>
      <c r="D189" s="16">
        <f t="shared" si="18"/>
        <v>131.75519750519751</v>
      </c>
      <c r="E189" s="16">
        <f t="shared" si="18"/>
        <v>134.45374220374219</v>
      </c>
      <c r="F189" s="23">
        <f t="shared" si="18"/>
        <v>136.32328482328484</v>
      </c>
    </row>
    <row r="190" spans="1:6" x14ac:dyDescent="0.2">
      <c r="A190" s="36">
        <f t="shared" si="19"/>
        <v>17</v>
      </c>
      <c r="B190" s="16">
        <f t="shared" si="18"/>
        <v>129.495841995842</v>
      </c>
      <c r="C190" s="16">
        <f t="shared" si="18"/>
        <v>132.26403326403326</v>
      </c>
      <c r="D190" s="16">
        <f t="shared" si="18"/>
        <v>134.18035343035342</v>
      </c>
      <c r="E190" s="16">
        <f t="shared" si="18"/>
        <v>136.94802494802494</v>
      </c>
      <c r="F190" s="23">
        <f t="shared" si="18"/>
        <v>138.86330561330561</v>
      </c>
    </row>
    <row r="191" spans="1:6" x14ac:dyDescent="0.2">
      <c r="A191" s="36">
        <f t="shared" si="19"/>
        <v>18</v>
      </c>
      <c r="B191" s="16">
        <f t="shared" ref="B191:F200" si="20">+B91/1924</f>
        <v>131.87006237006236</v>
      </c>
      <c r="C191" s="16">
        <f t="shared" si="20"/>
        <v>134.70841995841997</v>
      </c>
      <c r="D191" s="16">
        <f t="shared" si="20"/>
        <v>136.67307692307693</v>
      </c>
      <c r="E191" s="16">
        <f t="shared" si="20"/>
        <v>139.51091476091477</v>
      </c>
      <c r="F191" s="23">
        <f t="shared" si="20"/>
        <v>141.47505197505197</v>
      </c>
    </row>
    <row r="192" spans="1:6" x14ac:dyDescent="0.2">
      <c r="A192" s="36">
        <f t="shared" si="19"/>
        <v>19</v>
      </c>
      <c r="B192" s="16">
        <f t="shared" si="20"/>
        <v>133.6418918918919</v>
      </c>
      <c r="C192" s="16">
        <f t="shared" si="20"/>
        <v>136.55249480249481</v>
      </c>
      <c r="D192" s="16">
        <f t="shared" si="20"/>
        <v>138.56600831600832</v>
      </c>
      <c r="E192" s="16">
        <f t="shared" si="20"/>
        <v>141.47713097713097</v>
      </c>
      <c r="F192" s="23">
        <f t="shared" si="20"/>
        <v>143.49272349272348</v>
      </c>
    </row>
    <row r="193" spans="1:6" x14ac:dyDescent="0.2">
      <c r="A193" s="36">
        <f t="shared" si="19"/>
        <v>20</v>
      </c>
      <c r="B193" s="16">
        <f t="shared" si="20"/>
        <v>135.48180873180874</v>
      </c>
      <c r="C193" s="16">
        <f t="shared" si="20"/>
        <v>138.46517671517671</v>
      </c>
      <c r="D193" s="16">
        <f t="shared" si="20"/>
        <v>140.53170478170478</v>
      </c>
      <c r="E193" s="16">
        <f t="shared" si="20"/>
        <v>143.51611226611226</v>
      </c>
      <c r="F193" s="23">
        <f t="shared" si="20"/>
        <v>145.58160083160084</v>
      </c>
    </row>
    <row r="194" spans="1:6" x14ac:dyDescent="0.2">
      <c r="A194" s="36">
        <f t="shared" si="19"/>
        <v>21</v>
      </c>
      <c r="B194" s="16">
        <f t="shared" si="20"/>
        <v>137.72401247401248</v>
      </c>
      <c r="C194" s="16">
        <f t="shared" si="20"/>
        <v>140.78482328482329</v>
      </c>
      <c r="D194" s="16">
        <f t="shared" si="20"/>
        <v>142.90384615384616</v>
      </c>
      <c r="E194" s="16">
        <f t="shared" si="20"/>
        <v>145.96465696465697</v>
      </c>
      <c r="F194" s="23">
        <f t="shared" si="20"/>
        <v>148.08367983367984</v>
      </c>
    </row>
    <row r="195" spans="1:6" x14ac:dyDescent="0.2">
      <c r="A195" s="36">
        <f t="shared" si="19"/>
        <v>22</v>
      </c>
      <c r="B195" s="16">
        <f t="shared" si="20"/>
        <v>139.80197505197506</v>
      </c>
      <c r="C195" s="16">
        <f t="shared" si="20"/>
        <v>142.86278586278587</v>
      </c>
      <c r="D195" s="16">
        <f t="shared" si="20"/>
        <v>144.98180873180874</v>
      </c>
      <c r="E195" s="16">
        <f t="shared" si="20"/>
        <v>148.04261954261955</v>
      </c>
      <c r="F195" s="23">
        <f t="shared" si="20"/>
        <v>150.16164241164242</v>
      </c>
    </row>
    <row r="196" spans="1:6" x14ac:dyDescent="0.2">
      <c r="A196" s="36">
        <f t="shared" si="19"/>
        <v>23</v>
      </c>
      <c r="B196" s="16">
        <f t="shared" si="20"/>
        <v>142.02910602910603</v>
      </c>
      <c r="C196" s="16">
        <f t="shared" si="20"/>
        <v>145.00467775467774</v>
      </c>
      <c r="D196" s="16">
        <f t="shared" si="20"/>
        <v>147.06600831600832</v>
      </c>
      <c r="E196" s="16">
        <f t="shared" si="20"/>
        <v>150.04261954261955</v>
      </c>
      <c r="F196" s="23">
        <f t="shared" si="20"/>
        <v>152.10291060291061</v>
      </c>
    </row>
    <row r="197" spans="1:6" x14ac:dyDescent="0.2">
      <c r="A197" s="36">
        <f t="shared" si="19"/>
        <v>24</v>
      </c>
      <c r="B197" s="16">
        <f t="shared" si="20"/>
        <v>144.32328482328484</v>
      </c>
      <c r="C197" s="16">
        <f t="shared" si="20"/>
        <v>147.21569646569645</v>
      </c>
      <c r="D197" s="16">
        <f t="shared" si="20"/>
        <v>149.21829521829522</v>
      </c>
      <c r="E197" s="16">
        <f t="shared" si="20"/>
        <v>152.11122661122661</v>
      </c>
      <c r="F197" s="23">
        <f t="shared" si="20"/>
        <v>154.11330561330561</v>
      </c>
    </row>
    <row r="198" spans="1:6" x14ac:dyDescent="0.2">
      <c r="A198" s="36">
        <f t="shared" si="19"/>
        <v>25</v>
      </c>
      <c r="B198" s="16">
        <f t="shared" si="20"/>
        <v>146.66891891891891</v>
      </c>
      <c r="C198" s="16">
        <f t="shared" si="20"/>
        <v>149.47141372141371</v>
      </c>
      <c r="D198" s="16">
        <f t="shared" si="20"/>
        <v>151.41164241164242</v>
      </c>
      <c r="E198" s="16">
        <f t="shared" si="20"/>
        <v>154.21361746361745</v>
      </c>
      <c r="F198" s="23">
        <f t="shared" si="20"/>
        <v>156.15332640332642</v>
      </c>
    </row>
    <row r="199" spans="1:6" x14ac:dyDescent="0.2">
      <c r="A199" s="36">
        <f t="shared" si="19"/>
        <v>26</v>
      </c>
      <c r="B199" s="16">
        <f t="shared" si="20"/>
        <v>149.06912681912681</v>
      </c>
      <c r="C199" s="16">
        <f t="shared" si="20"/>
        <v>151.77390852390852</v>
      </c>
      <c r="D199" s="16">
        <f t="shared" si="20"/>
        <v>153.64708939708939</v>
      </c>
      <c r="E199" s="16">
        <f t="shared" si="20"/>
        <v>156.35239085239084</v>
      </c>
      <c r="F199" s="23">
        <f t="shared" si="20"/>
        <v>158.22453222453223</v>
      </c>
    </row>
    <row r="200" spans="1:6" x14ac:dyDescent="0.2">
      <c r="A200" s="36">
        <f t="shared" si="19"/>
        <v>27</v>
      </c>
      <c r="B200" s="16">
        <f t="shared" si="20"/>
        <v>151.52079002079003</v>
      </c>
      <c r="C200" s="16">
        <f t="shared" si="20"/>
        <v>154.12162162162161</v>
      </c>
      <c r="D200" s="16">
        <f t="shared" si="20"/>
        <v>155.92359667359668</v>
      </c>
      <c r="E200" s="16">
        <f t="shared" si="20"/>
        <v>158.52494802494803</v>
      </c>
      <c r="F200" s="23">
        <f t="shared" si="20"/>
        <v>160.32640332640332</v>
      </c>
    </row>
    <row r="201" spans="1:6" x14ac:dyDescent="0.2">
      <c r="A201" s="36">
        <f t="shared" si="19"/>
        <v>28</v>
      </c>
      <c r="B201" s="16">
        <f t="shared" ref="B201:F210" si="21">+B101/1924</f>
        <v>154.02806652806652</v>
      </c>
      <c r="C201" s="16">
        <f t="shared" si="21"/>
        <v>156.51923076923077</v>
      </c>
      <c r="D201" s="16">
        <f t="shared" si="21"/>
        <v>158.243762993763</v>
      </c>
      <c r="E201" s="16">
        <f t="shared" si="21"/>
        <v>160.73440748440748</v>
      </c>
      <c r="F201" s="23">
        <f t="shared" si="21"/>
        <v>162.45945945945945</v>
      </c>
    </row>
    <row r="202" spans="1:6" x14ac:dyDescent="0.2">
      <c r="A202" s="36">
        <f t="shared" si="19"/>
        <v>29</v>
      </c>
      <c r="B202" s="16">
        <f t="shared" si="21"/>
        <v>156.59095634095635</v>
      </c>
      <c r="C202" s="16">
        <f t="shared" si="21"/>
        <v>158.96413721413722</v>
      </c>
      <c r="D202" s="16">
        <f t="shared" si="21"/>
        <v>160.60758835758836</v>
      </c>
      <c r="E202" s="16">
        <f t="shared" si="21"/>
        <v>162.98076923076923</v>
      </c>
      <c r="F202" s="23">
        <f t="shared" si="21"/>
        <v>164.62370062370061</v>
      </c>
    </row>
    <row r="203" spans="1:6" x14ac:dyDescent="0.2">
      <c r="A203" s="36">
        <f t="shared" si="19"/>
        <v>30</v>
      </c>
      <c r="B203" s="16">
        <f t="shared" si="21"/>
        <v>159.21309771309771</v>
      </c>
      <c r="C203" s="16">
        <f t="shared" si="21"/>
        <v>161.46049896049897</v>
      </c>
      <c r="D203" s="16">
        <f t="shared" si="21"/>
        <v>163.01611226611226</v>
      </c>
      <c r="E203" s="16">
        <f t="shared" si="21"/>
        <v>165.262474012474</v>
      </c>
      <c r="F203" s="23">
        <f t="shared" si="21"/>
        <v>166.81860706860707</v>
      </c>
    </row>
    <row r="204" spans="1:6" x14ac:dyDescent="0.2">
      <c r="A204" s="36">
        <f t="shared" si="19"/>
        <v>31</v>
      </c>
      <c r="B204" s="16">
        <f t="shared" si="21"/>
        <v>161.89085239085239</v>
      </c>
      <c r="C204" s="16">
        <f t="shared" si="21"/>
        <v>164.004158004158</v>
      </c>
      <c r="D204" s="16">
        <f t="shared" si="21"/>
        <v>165.46829521829522</v>
      </c>
      <c r="E204" s="16">
        <f t="shared" si="21"/>
        <v>167.58212058212058</v>
      </c>
      <c r="F204" s="23">
        <f t="shared" si="21"/>
        <v>169.04521829521829</v>
      </c>
    </row>
    <row r="205" spans="1:6" x14ac:dyDescent="0.2">
      <c r="A205" s="36">
        <f t="shared" si="19"/>
        <v>32</v>
      </c>
      <c r="B205" s="16">
        <f t="shared" si="21"/>
        <v>164.63045738045739</v>
      </c>
      <c r="C205" s="16">
        <f t="shared" si="21"/>
        <v>166.6018711018711</v>
      </c>
      <c r="D205" s="16">
        <f t="shared" si="21"/>
        <v>167.96673596673597</v>
      </c>
      <c r="E205" s="16">
        <f t="shared" si="21"/>
        <v>169.93866943866945</v>
      </c>
      <c r="F205" s="23">
        <f t="shared" si="21"/>
        <v>171.30301455301455</v>
      </c>
    </row>
    <row r="206" spans="1:6" x14ac:dyDescent="0.2">
      <c r="A206" s="36">
        <f t="shared" si="19"/>
        <v>33</v>
      </c>
      <c r="B206" s="16">
        <f t="shared" si="21"/>
        <v>167.42827442827442</v>
      </c>
      <c r="C206" s="16">
        <f t="shared" si="21"/>
        <v>169.24844074844074</v>
      </c>
      <c r="D206" s="16">
        <f t="shared" si="21"/>
        <v>170.50987525987526</v>
      </c>
      <c r="E206" s="16">
        <f t="shared" si="21"/>
        <v>172.33056133056132</v>
      </c>
      <c r="F206" s="23">
        <f t="shared" si="21"/>
        <v>173.59095634095635</v>
      </c>
    </row>
    <row r="207" spans="1:6" x14ac:dyDescent="0.2">
      <c r="A207" s="36">
        <f t="shared" si="19"/>
        <v>34</v>
      </c>
      <c r="B207" s="16">
        <f t="shared" si="21"/>
        <v>170.29054054054055</v>
      </c>
      <c r="C207" s="16">
        <f t="shared" si="21"/>
        <v>171.95114345114345</v>
      </c>
      <c r="D207" s="16">
        <f t="shared" si="21"/>
        <v>173.10083160083161</v>
      </c>
      <c r="E207" s="16">
        <f t="shared" si="21"/>
        <v>174.760395010395</v>
      </c>
      <c r="F207" s="23">
        <f t="shared" si="21"/>
        <v>175.91008316008316</v>
      </c>
    </row>
    <row r="208" spans="1:6" x14ac:dyDescent="0.2">
      <c r="A208" s="36">
        <f t="shared" si="19"/>
        <v>35</v>
      </c>
      <c r="B208" s="16">
        <f t="shared" si="21"/>
        <v>173.21569646569645</v>
      </c>
      <c r="C208" s="16">
        <f t="shared" si="21"/>
        <v>174.70738045738045</v>
      </c>
      <c r="D208" s="16">
        <f t="shared" si="21"/>
        <v>175.73908523908523</v>
      </c>
      <c r="E208" s="16">
        <f t="shared" si="21"/>
        <v>177.23024948024948</v>
      </c>
      <c r="F208" s="23">
        <f t="shared" si="21"/>
        <v>178.26195426195426</v>
      </c>
    </row>
    <row r="209" spans="1:6" x14ac:dyDescent="0.2">
      <c r="A209" s="36">
        <f t="shared" si="19"/>
        <v>36</v>
      </c>
      <c r="B209" s="16">
        <f t="shared" si="21"/>
        <v>176.20478170478171</v>
      </c>
      <c r="C209" s="16">
        <f t="shared" si="21"/>
        <v>177.51611226611226</v>
      </c>
      <c r="D209" s="16">
        <f t="shared" si="21"/>
        <v>178.42411642411642</v>
      </c>
      <c r="E209" s="16">
        <f t="shared" si="21"/>
        <v>179.73596673596674</v>
      </c>
      <c r="F209" s="23">
        <f t="shared" si="21"/>
        <v>180.64345114345113</v>
      </c>
    </row>
    <row r="210" spans="1:6" x14ac:dyDescent="0.2">
      <c r="A210" s="36">
        <f t="shared" si="19"/>
        <v>37</v>
      </c>
      <c r="B210" s="16">
        <f t="shared" si="21"/>
        <v>179.25987525987526</v>
      </c>
      <c r="C210" s="16">
        <f t="shared" si="21"/>
        <v>180.38149688149687</v>
      </c>
      <c r="D210" s="16">
        <f t="shared" si="21"/>
        <v>181.15748440748442</v>
      </c>
      <c r="E210" s="16">
        <f t="shared" si="21"/>
        <v>182.27910602910603</v>
      </c>
      <c r="F210" s="23">
        <f t="shared" si="21"/>
        <v>183.05613305613306</v>
      </c>
    </row>
    <row r="211" spans="1:6" x14ac:dyDescent="0.2">
      <c r="A211" s="36">
        <f t="shared" si="19"/>
        <v>38</v>
      </c>
      <c r="B211" s="16">
        <f t="shared" ref="B211:F214" si="22">+B111/1924</f>
        <v>182.48648648648648</v>
      </c>
      <c r="C211" s="16">
        <f t="shared" si="22"/>
        <v>183.42515592515593</v>
      </c>
      <c r="D211" s="16">
        <f t="shared" si="22"/>
        <v>184.07484407484407</v>
      </c>
      <c r="E211" s="16">
        <f t="shared" si="22"/>
        <v>185.01299376299377</v>
      </c>
      <c r="F211" s="23">
        <f t="shared" si="22"/>
        <v>185.66372141372142</v>
      </c>
    </row>
    <row r="212" spans="1:6" x14ac:dyDescent="0.2">
      <c r="A212" s="36">
        <f t="shared" si="19"/>
        <v>39</v>
      </c>
      <c r="B212" s="16">
        <f t="shared" si="22"/>
        <v>185.74428274428274</v>
      </c>
      <c r="C212" s="16">
        <f t="shared" si="22"/>
        <v>186.46777546777548</v>
      </c>
      <c r="D212" s="16">
        <f t="shared" si="22"/>
        <v>186.96829521829522</v>
      </c>
      <c r="E212" s="16">
        <f t="shared" si="22"/>
        <v>187.69074844074845</v>
      </c>
      <c r="F212" s="23">
        <f t="shared" si="22"/>
        <v>188.19126819126819</v>
      </c>
    </row>
    <row r="213" spans="1:6" x14ac:dyDescent="0.2">
      <c r="A213" s="36">
        <f t="shared" si="19"/>
        <v>40</v>
      </c>
      <c r="B213" s="16">
        <f t="shared" si="22"/>
        <v>189.07380457380458</v>
      </c>
      <c r="C213" s="16">
        <f t="shared" si="22"/>
        <v>189.56808731808732</v>
      </c>
      <c r="D213" s="16">
        <f t="shared" si="22"/>
        <v>189.9106029106029</v>
      </c>
      <c r="E213" s="16">
        <f t="shared" si="22"/>
        <v>190.4043659043659</v>
      </c>
      <c r="F213" s="23">
        <f t="shared" si="22"/>
        <v>190.74688149688149</v>
      </c>
    </row>
    <row r="214" spans="1:6" x14ac:dyDescent="0.2">
      <c r="A214" s="36">
        <f t="shared" si="19"/>
        <v>41</v>
      </c>
      <c r="B214" s="16">
        <f t="shared" si="22"/>
        <v>192.47609147609148</v>
      </c>
      <c r="C214" s="16">
        <f t="shared" si="22"/>
        <v>192.72920997920997</v>
      </c>
      <c r="D214" s="16">
        <f t="shared" si="22"/>
        <v>192.90488565488565</v>
      </c>
      <c r="E214" s="16">
        <f t="shared" si="22"/>
        <v>193.1585239085239</v>
      </c>
      <c r="F214" s="23">
        <f t="shared" si="22"/>
        <v>193.33367983367984</v>
      </c>
    </row>
    <row r="215" spans="1:6" x14ac:dyDescent="0.2">
      <c r="A215" s="36">
        <f t="shared" si="19"/>
        <v>42</v>
      </c>
      <c r="B215" s="16">
        <f t="shared" ref="B215:B222" si="23">+B115/1924</f>
        <v>195.95166320166319</v>
      </c>
      <c r="C215" s="12"/>
      <c r="D215" s="12"/>
      <c r="E215" s="12"/>
      <c r="F215" s="13"/>
    </row>
    <row r="216" spans="1:6" x14ac:dyDescent="0.2">
      <c r="A216" s="36">
        <f t="shared" si="19"/>
        <v>43</v>
      </c>
      <c r="B216" s="16">
        <f t="shared" si="23"/>
        <v>200.30197505197506</v>
      </c>
      <c r="C216" s="12"/>
      <c r="D216" s="12"/>
      <c r="E216" s="12"/>
      <c r="F216" s="13"/>
    </row>
    <row r="217" spans="1:6" x14ac:dyDescent="0.2">
      <c r="A217" s="36">
        <f t="shared" si="19"/>
        <v>44</v>
      </c>
      <c r="B217" s="16">
        <f t="shared" si="23"/>
        <v>204.77079002079003</v>
      </c>
      <c r="C217" s="12"/>
      <c r="D217" s="12"/>
      <c r="E217" s="12"/>
      <c r="F217" s="13"/>
    </row>
    <row r="218" spans="1:6" x14ac:dyDescent="0.2">
      <c r="A218" s="36">
        <f t="shared" si="19"/>
        <v>45</v>
      </c>
      <c r="B218" s="16">
        <f t="shared" si="23"/>
        <v>209.36382536382536</v>
      </c>
      <c r="C218" s="12"/>
      <c r="D218" s="12"/>
      <c r="E218" s="12"/>
      <c r="F218" s="13"/>
    </row>
    <row r="219" spans="1:6" x14ac:dyDescent="0.2">
      <c r="A219" s="36">
        <f t="shared" si="19"/>
        <v>46</v>
      </c>
      <c r="B219" s="16">
        <f t="shared" si="23"/>
        <v>214.0831600831601</v>
      </c>
      <c r="C219" s="12"/>
      <c r="D219" s="12"/>
      <c r="E219" s="12"/>
      <c r="F219" s="13"/>
    </row>
    <row r="220" spans="1:6" x14ac:dyDescent="0.2">
      <c r="A220" s="36">
        <f t="shared" si="19"/>
        <v>47</v>
      </c>
      <c r="B220" s="16">
        <f t="shared" si="23"/>
        <v>223.91424116424116</v>
      </c>
      <c r="C220" s="12"/>
      <c r="D220" s="12"/>
      <c r="E220" s="12"/>
      <c r="F220" s="13"/>
    </row>
    <row r="221" spans="1:6" x14ac:dyDescent="0.2">
      <c r="A221" s="37">
        <f t="shared" si="19"/>
        <v>48</v>
      </c>
      <c r="B221" s="35">
        <f t="shared" si="23"/>
        <v>238.95322245322245</v>
      </c>
      <c r="C221" s="12"/>
      <c r="D221" s="12"/>
      <c r="E221" s="12"/>
      <c r="F221" s="13"/>
    </row>
    <row r="222" spans="1:6" ht="13.5" thickBot="1" x14ac:dyDescent="0.25">
      <c r="A222" s="38">
        <f t="shared" si="19"/>
        <v>49</v>
      </c>
      <c r="B222" s="24">
        <f t="shared" si="23"/>
        <v>255.61642411642413</v>
      </c>
      <c r="C222" s="7"/>
      <c r="D222" s="7"/>
      <c r="E222" s="7"/>
      <c r="F222" s="8"/>
    </row>
    <row r="223" spans="1:6" ht="13.5" thickTop="1" x14ac:dyDescent="0.2"/>
    <row r="224" spans="1:6" x14ac:dyDescent="0.2">
      <c r="A224" t="s">
        <v>10</v>
      </c>
      <c r="C224" s="159">
        <f>+E$17</f>
        <v>104.24460000000001</v>
      </c>
    </row>
    <row r="226" spans="1:6" ht="13.5" thickBot="1" x14ac:dyDescent="0.25"/>
    <row r="227" spans="1:6" ht="13.5" thickTop="1" x14ac:dyDescent="0.2">
      <c r="A227" s="17"/>
      <c r="B227" s="244" t="s">
        <v>84</v>
      </c>
      <c r="C227" s="238"/>
      <c r="D227" s="245"/>
      <c r="E227" s="245"/>
      <c r="F227" s="246" t="str">
        <f>+F78</f>
        <v>1. april 2017</v>
      </c>
    </row>
    <row r="228" spans="1:6" x14ac:dyDescent="0.2">
      <c r="A228" s="9"/>
      <c r="B228" s="27" t="s">
        <v>22</v>
      </c>
      <c r="C228" s="10"/>
      <c r="D228" s="27"/>
      <c r="E228" s="10"/>
      <c r="F228" s="29"/>
    </row>
    <row r="229" spans="1:6" ht="13.5" thickBot="1" x14ac:dyDescent="0.25">
      <c r="A229" s="6"/>
      <c r="B229" s="39">
        <v>40999</v>
      </c>
      <c r="C229" s="11"/>
      <c r="D229" s="28" t="s">
        <v>23</v>
      </c>
      <c r="E229" s="11"/>
      <c r="F229" s="30" t="s">
        <v>24</v>
      </c>
    </row>
    <row r="230" spans="1:6" ht="14.25" thickTop="1" thickBot="1" x14ac:dyDescent="0.25"/>
    <row r="231" spans="1:6" ht="14.25" thickTop="1" thickBot="1" x14ac:dyDescent="0.25">
      <c r="A231" s="98" t="s">
        <v>42</v>
      </c>
      <c r="B231" s="122"/>
      <c r="C231" s="123"/>
      <c r="D231" s="124"/>
      <c r="E231" s="123"/>
      <c r="F231" s="125"/>
    </row>
    <row r="232" spans="1:6" x14ac:dyDescent="0.2">
      <c r="A232" s="82" t="s">
        <v>27</v>
      </c>
      <c r="B232" s="120">
        <v>420722</v>
      </c>
      <c r="C232" s="121"/>
      <c r="D232" s="55">
        <f>+B232*$E$17%</f>
        <v>438579.96601199999</v>
      </c>
      <c r="E232" s="121"/>
      <c r="F232" s="57">
        <f>+D232/12</f>
        <v>36548.330500999997</v>
      </c>
    </row>
    <row r="233" spans="1:6" x14ac:dyDescent="0.2">
      <c r="A233" s="42" t="s">
        <v>69</v>
      </c>
      <c r="B233" s="147">
        <v>450000</v>
      </c>
      <c r="C233" s="15"/>
      <c r="D233" s="16">
        <f>+B233*$E$17%</f>
        <v>469100.7</v>
      </c>
      <c r="E233" s="15"/>
      <c r="F233" s="23">
        <f>+D233/12</f>
        <v>39091.724999999999</v>
      </c>
    </row>
    <row r="234" spans="1:6" ht="13.5" thickBot="1" x14ac:dyDescent="0.25">
      <c r="A234" s="93" t="s">
        <v>29</v>
      </c>
      <c r="B234" s="94">
        <v>493201</v>
      </c>
      <c r="C234" s="35"/>
      <c r="D234" s="35">
        <f>+B234*$E$17%</f>
        <v>514135.40964600001</v>
      </c>
      <c r="E234" s="35"/>
      <c r="F234" s="64">
        <f>+D234/12</f>
        <v>42844.617470500001</v>
      </c>
    </row>
    <row r="235" spans="1:6" ht="13.5" thickBot="1" x14ac:dyDescent="0.25">
      <c r="A235" s="126" t="s">
        <v>102</v>
      </c>
      <c r="B235" s="127"/>
      <c r="C235" s="128"/>
      <c r="D235" s="128"/>
      <c r="E235" s="128"/>
      <c r="F235" s="129"/>
    </row>
    <row r="236" spans="1:6" x14ac:dyDescent="0.2">
      <c r="A236" s="82" t="s">
        <v>27</v>
      </c>
      <c r="B236" s="120">
        <v>456110</v>
      </c>
      <c r="C236" s="121"/>
      <c r="D236" s="55">
        <f>+B236*$E$17%</f>
        <v>475470.04505999997</v>
      </c>
      <c r="E236" s="121"/>
      <c r="F236" s="57">
        <f>+D236/12</f>
        <v>39622.503754999998</v>
      </c>
    </row>
    <row r="237" spans="1:6" x14ac:dyDescent="0.2">
      <c r="A237" s="42" t="s">
        <v>69</v>
      </c>
      <c r="B237" s="148">
        <v>480000</v>
      </c>
      <c r="C237" s="90"/>
      <c r="D237" s="16">
        <f>+B237*$E$17%</f>
        <v>500374.08</v>
      </c>
      <c r="E237" s="90"/>
      <c r="F237" s="23">
        <f>+D237/12</f>
        <v>41697.840000000004</v>
      </c>
    </row>
    <row r="238" spans="1:6" ht="13.5" thickBot="1" x14ac:dyDescent="0.25">
      <c r="A238" s="32" t="s">
        <v>29</v>
      </c>
      <c r="B238" s="41">
        <v>528589</v>
      </c>
      <c r="C238" s="24"/>
      <c r="D238" s="24">
        <f>+B238*$E$17%</f>
        <v>551025.48869399994</v>
      </c>
      <c r="E238" s="24"/>
      <c r="F238" s="31">
        <f>+D238/12</f>
        <v>45918.790724499995</v>
      </c>
    </row>
    <row r="239" spans="1:6" ht="14.25" thickTop="1" thickBot="1" x14ac:dyDescent="0.25">
      <c r="A239" s="51"/>
      <c r="B239" s="12"/>
      <c r="C239" s="10"/>
      <c r="D239" s="12"/>
      <c r="E239" s="12"/>
      <c r="F239" s="12"/>
    </row>
    <row r="240" spans="1:6" ht="14.25" thickTop="1" thickBot="1" x14ac:dyDescent="0.25">
      <c r="A240" s="98" t="s">
        <v>41</v>
      </c>
      <c r="B240" s="122"/>
      <c r="C240" s="123"/>
      <c r="D240" s="124"/>
      <c r="E240" s="123"/>
      <c r="F240" s="125"/>
    </row>
    <row r="241" spans="1:11" x14ac:dyDescent="0.2">
      <c r="A241" s="82" t="s">
        <v>27</v>
      </c>
      <c r="B241" s="120">
        <v>368295</v>
      </c>
      <c r="C241" s="121"/>
      <c r="D241" s="55">
        <f>+B241*$E$17%</f>
        <v>383927.64957000001</v>
      </c>
      <c r="E241" s="121"/>
      <c r="F241" s="57">
        <f>+D241/12</f>
        <v>31993.970797500002</v>
      </c>
    </row>
    <row r="242" spans="1:11" x14ac:dyDescent="0.2">
      <c r="A242" s="42" t="s">
        <v>69</v>
      </c>
      <c r="B242" s="147">
        <v>400000</v>
      </c>
      <c r="C242" s="15"/>
      <c r="D242" s="16">
        <f>+B242*$E$17%</f>
        <v>416978.39999999997</v>
      </c>
      <c r="E242" s="15"/>
      <c r="F242" s="23">
        <f>+D242/12</f>
        <v>34748.199999999997</v>
      </c>
    </row>
    <row r="243" spans="1:11" ht="13.5" thickBot="1" x14ac:dyDescent="0.25">
      <c r="A243" s="93" t="s">
        <v>29</v>
      </c>
      <c r="B243" s="94">
        <v>438154</v>
      </c>
      <c r="C243" s="35"/>
      <c r="D243" s="35">
        <f>+B243*$E$17%</f>
        <v>456751.88468399999</v>
      </c>
      <c r="E243" s="35"/>
      <c r="F243" s="64">
        <f>+D243/12</f>
        <v>38062.657056999997</v>
      </c>
    </row>
    <row r="244" spans="1:11" ht="13.5" thickBot="1" x14ac:dyDescent="0.25">
      <c r="A244" s="126" t="s">
        <v>103</v>
      </c>
      <c r="B244" s="127"/>
      <c r="C244" s="128"/>
      <c r="D244" s="128"/>
      <c r="E244" s="128"/>
      <c r="F244" s="129"/>
    </row>
    <row r="245" spans="1:11" x14ac:dyDescent="0.2">
      <c r="A245" s="82" t="s">
        <v>27</v>
      </c>
      <c r="B245" s="120">
        <v>394509</v>
      </c>
      <c r="C245" s="121"/>
      <c r="D245" s="55">
        <f>+B245*$E$17%</f>
        <v>411254.32901400002</v>
      </c>
      <c r="E245" s="121"/>
      <c r="F245" s="57">
        <f>+D245/12</f>
        <v>34271.194084499999</v>
      </c>
      <c r="H245" s="154"/>
    </row>
    <row r="246" spans="1:11" x14ac:dyDescent="0.2">
      <c r="A246" s="42" t="s">
        <v>69</v>
      </c>
      <c r="B246" s="148">
        <v>425000</v>
      </c>
      <c r="C246" s="90"/>
      <c r="D246" s="16">
        <f>+B246*$E$17%</f>
        <v>443039.55</v>
      </c>
      <c r="E246" s="90"/>
      <c r="F246" s="23">
        <f>+D246/12</f>
        <v>36919.962500000001</v>
      </c>
    </row>
    <row r="247" spans="1:11" ht="13.5" thickBot="1" x14ac:dyDescent="0.25">
      <c r="A247" s="32" t="s">
        <v>29</v>
      </c>
      <c r="B247" s="41">
        <v>457814</v>
      </c>
      <c r="C247" s="24"/>
      <c r="D247" s="24">
        <f>+B247*$E$17%</f>
        <v>477246.37304400001</v>
      </c>
      <c r="E247" s="24"/>
      <c r="F247" s="31">
        <f>+D247/12</f>
        <v>39770.531087000003</v>
      </c>
    </row>
    <row r="248" spans="1:11" ht="14.25" thickTop="1" thickBot="1" x14ac:dyDescent="0.25">
      <c r="A248" s="10"/>
      <c r="B248" s="160"/>
      <c r="C248" s="12"/>
      <c r="D248" s="12"/>
      <c r="E248" s="12"/>
      <c r="F248" s="12"/>
    </row>
    <row r="249" spans="1:11" ht="14.25" thickTop="1" thickBot="1" x14ac:dyDescent="0.25">
      <c r="A249" s="140" t="s">
        <v>96</v>
      </c>
      <c r="B249" s="161"/>
      <c r="C249" s="162"/>
      <c r="D249" s="162"/>
      <c r="E249" s="162"/>
      <c r="F249" s="163"/>
    </row>
    <row r="250" spans="1:11" x14ac:dyDescent="0.2">
      <c r="A250" s="114" t="s">
        <v>27</v>
      </c>
      <c r="B250" s="164">
        <v>351257</v>
      </c>
      <c r="C250" s="165"/>
      <c r="D250" s="155">
        <f>+B250*$E$17%</f>
        <v>366166.45462199999</v>
      </c>
      <c r="E250" s="165"/>
      <c r="F250" s="166">
        <f>+D250/12</f>
        <v>30513.8712185</v>
      </c>
    </row>
    <row r="251" spans="1:11" x14ac:dyDescent="0.2">
      <c r="A251" s="115" t="s">
        <v>69</v>
      </c>
      <c r="B251" s="167">
        <v>390000</v>
      </c>
      <c r="C251" s="168"/>
      <c r="D251" s="16">
        <f>+B251*$E$17%</f>
        <v>406553.94</v>
      </c>
      <c r="E251" s="168"/>
      <c r="F251" s="23">
        <f>+D251/12</f>
        <v>33879.495000000003</v>
      </c>
    </row>
    <row r="252" spans="1:11" ht="13.5" thickBot="1" x14ac:dyDescent="0.25">
      <c r="A252" s="169" t="s">
        <v>28</v>
      </c>
      <c r="B252" s="170">
        <v>438154</v>
      </c>
      <c r="C252" s="7"/>
      <c r="D252" s="88">
        <f>+B252*$E$17%</f>
        <v>456751.88468399999</v>
      </c>
      <c r="E252" s="7"/>
      <c r="F252" s="141">
        <f>+D252/12</f>
        <v>38062.657056999997</v>
      </c>
    </row>
    <row r="253" spans="1:11" ht="14.25" thickTop="1" thickBot="1" x14ac:dyDescent="0.25">
      <c r="A253" s="171"/>
      <c r="B253" s="275"/>
      <c r="C253" s="276"/>
      <c r="D253" s="276"/>
      <c r="E253" s="276"/>
      <c r="F253" s="276"/>
    </row>
    <row r="254" spans="1:11" ht="14.25" thickTop="1" thickBot="1" x14ac:dyDescent="0.25">
      <c r="A254" s="274" t="s">
        <v>101</v>
      </c>
      <c r="B254" s="99"/>
      <c r="C254" s="99"/>
      <c r="D254" s="99"/>
      <c r="E254" s="99"/>
      <c r="F254" s="100"/>
    </row>
    <row r="255" spans="1:11" x14ac:dyDescent="0.2">
      <c r="A255" s="82" t="s">
        <v>35</v>
      </c>
      <c r="B255" s="130">
        <v>279695</v>
      </c>
      <c r="C255" s="121"/>
      <c r="D255" s="55">
        <f>+B255*$E$17%</f>
        <v>291566.93397000001</v>
      </c>
      <c r="E255" s="121"/>
      <c r="F255" s="84">
        <f>+D255/12</f>
        <v>24297.2444975</v>
      </c>
      <c r="H255" s="156"/>
      <c r="I255" s="156"/>
      <c r="J255" s="156"/>
      <c r="K255" s="156"/>
    </row>
    <row r="256" spans="1:11" x14ac:dyDescent="0.2">
      <c r="A256" s="22" t="s">
        <v>36</v>
      </c>
      <c r="B256" s="95">
        <v>298044</v>
      </c>
      <c r="C256" s="15"/>
      <c r="D256" s="16">
        <f>+B256*$E$17%</f>
        <v>310694.775624</v>
      </c>
      <c r="E256" s="15"/>
      <c r="F256" s="46">
        <f>+D256/12</f>
        <v>25891.231302</v>
      </c>
      <c r="H256" s="156"/>
      <c r="I256" s="156"/>
      <c r="J256" s="156"/>
      <c r="K256" s="156"/>
    </row>
    <row r="257" spans="1:11" x14ac:dyDescent="0.2">
      <c r="A257" s="22" t="s">
        <v>37</v>
      </c>
      <c r="B257" s="177">
        <v>325699</v>
      </c>
      <c r="C257" s="15"/>
      <c r="D257" s="16">
        <f>+B257*$E$17%</f>
        <v>339523.61975399998</v>
      </c>
      <c r="E257" s="15"/>
      <c r="F257" s="46">
        <f>+D257/12</f>
        <v>28293.634979499999</v>
      </c>
      <c r="H257" s="156"/>
      <c r="I257" s="156"/>
      <c r="J257" s="156"/>
      <c r="K257" s="156"/>
    </row>
    <row r="258" spans="1:11" ht="13.5" thickBot="1" x14ac:dyDescent="0.25">
      <c r="A258" s="273" t="s">
        <v>119</v>
      </c>
      <c r="B258" s="176">
        <v>351388</v>
      </c>
      <c r="C258" s="270"/>
      <c r="D258" s="88">
        <f>+B258*$E$17%</f>
        <v>366303.01504799997</v>
      </c>
      <c r="E258" s="11"/>
      <c r="F258" s="271">
        <f>+D258/12</f>
        <v>30525.251253999999</v>
      </c>
      <c r="H258" s="156"/>
      <c r="I258" s="156"/>
      <c r="J258" s="156"/>
      <c r="K258" s="156"/>
    </row>
    <row r="259" spans="1:11" ht="14.25" thickTop="1" thickBot="1" x14ac:dyDescent="0.25">
      <c r="A259" s="171"/>
      <c r="B259" s="269"/>
      <c r="C259" s="175"/>
      <c r="D259" s="12"/>
      <c r="E259" s="10"/>
      <c r="F259" s="96"/>
    </row>
    <row r="260" spans="1:11" ht="13.5" thickTop="1" x14ac:dyDescent="0.2">
      <c r="A260" s="272" t="s">
        <v>111</v>
      </c>
      <c r="B260" s="250"/>
      <c r="C260" s="237" t="s">
        <v>24</v>
      </c>
      <c r="D260" s="238"/>
      <c r="E260" s="238"/>
      <c r="F260" s="239"/>
    </row>
    <row r="261" spans="1:11" ht="13.5" thickBot="1" x14ac:dyDescent="0.25">
      <c r="A261" s="290" t="s">
        <v>196</v>
      </c>
      <c r="B261" s="251"/>
      <c r="C261" s="132" t="s">
        <v>55</v>
      </c>
      <c r="D261" s="132" t="s">
        <v>56</v>
      </c>
      <c r="E261" s="132" t="s">
        <v>57</v>
      </c>
      <c r="F261" s="133" t="s">
        <v>58</v>
      </c>
    </row>
    <row r="262" spans="1:11" x14ac:dyDescent="0.2">
      <c r="A262" s="110" t="s">
        <v>35</v>
      </c>
      <c r="B262" s="131"/>
      <c r="C262" s="83">
        <v>325</v>
      </c>
      <c r="D262" s="83">
        <v>575</v>
      </c>
      <c r="E262" s="83">
        <v>900</v>
      </c>
      <c r="F262" s="84">
        <v>1150</v>
      </c>
    </row>
    <row r="263" spans="1:11" x14ac:dyDescent="0.2">
      <c r="A263" s="42" t="s">
        <v>36</v>
      </c>
      <c r="B263" s="44"/>
      <c r="C263" s="45">
        <v>275</v>
      </c>
      <c r="D263" s="45">
        <v>475</v>
      </c>
      <c r="E263" s="45">
        <v>750</v>
      </c>
      <c r="F263" s="46">
        <v>950</v>
      </c>
    </row>
    <row r="264" spans="1:11" x14ac:dyDescent="0.2">
      <c r="A264" s="42" t="s">
        <v>37</v>
      </c>
      <c r="B264" s="44"/>
      <c r="C264" s="45">
        <v>175</v>
      </c>
      <c r="D264" s="45">
        <v>325</v>
      </c>
      <c r="E264" s="45">
        <v>500</v>
      </c>
      <c r="F264" s="46">
        <v>625</v>
      </c>
    </row>
    <row r="265" spans="1:11" ht="13.5" thickBot="1" x14ac:dyDescent="0.25">
      <c r="A265" s="32" t="s">
        <v>119</v>
      </c>
      <c r="B265" s="11"/>
      <c r="C265" s="49">
        <v>175</v>
      </c>
      <c r="D265" s="49">
        <v>325</v>
      </c>
      <c r="E265" s="49">
        <v>500</v>
      </c>
      <c r="F265" s="50">
        <v>625</v>
      </c>
      <c r="G265" s="10"/>
    </row>
    <row r="266" spans="1:11" ht="14.25" thickTop="1" thickBot="1" x14ac:dyDescent="0.25">
      <c r="A266" s="171"/>
      <c r="B266" s="171"/>
      <c r="C266" s="178"/>
      <c r="D266" s="178"/>
      <c r="E266" s="178"/>
      <c r="F266" s="178"/>
    </row>
    <row r="267" spans="1:11" ht="14.25" thickTop="1" thickBot="1" x14ac:dyDescent="0.25">
      <c r="A267" s="140" t="s">
        <v>120</v>
      </c>
      <c r="B267" s="85"/>
      <c r="C267" s="181"/>
      <c r="D267" s="181"/>
      <c r="E267" s="181"/>
      <c r="F267" s="182"/>
    </row>
    <row r="268" spans="1:11" x14ac:dyDescent="0.2">
      <c r="A268" s="183" t="s">
        <v>35</v>
      </c>
      <c r="B268" s="155">
        <v>5200</v>
      </c>
      <c r="C268" s="184"/>
      <c r="D268" s="155">
        <f>+B268*$E$17%</f>
        <v>5420.7191999999995</v>
      </c>
      <c r="E268" s="184"/>
      <c r="F268" s="166">
        <f>+D268/12</f>
        <v>451.72659999999996</v>
      </c>
    </row>
    <row r="269" spans="1:11" ht="13.5" thickBot="1" x14ac:dyDescent="0.25">
      <c r="A269" s="179" t="s">
        <v>107</v>
      </c>
      <c r="B269" s="88">
        <v>7900</v>
      </c>
      <c r="C269" s="180"/>
      <c r="D269" s="88">
        <f>+B269*$E$17%</f>
        <v>8235.3233999999993</v>
      </c>
      <c r="E269" s="180"/>
      <c r="F269" s="141">
        <f>+D269/12</f>
        <v>686.27694999999994</v>
      </c>
    </row>
    <row r="270" spans="1:11" ht="14.25" thickTop="1" thickBot="1" x14ac:dyDescent="0.25">
      <c r="A270" s="225"/>
      <c r="B270" s="12"/>
      <c r="C270" s="226"/>
      <c r="D270" s="12"/>
      <c r="E270" s="226"/>
      <c r="F270" s="12"/>
      <c r="G270" s="10"/>
    </row>
    <row r="271" spans="1:11" ht="14.25" thickTop="1" thickBot="1" x14ac:dyDescent="0.25">
      <c r="A271" s="140" t="s">
        <v>135</v>
      </c>
      <c r="B271" s="85"/>
      <c r="C271" s="181"/>
      <c r="D271" s="181"/>
      <c r="E271" s="181"/>
      <c r="F271" s="182"/>
    </row>
    <row r="272" spans="1:11" ht="13.5" thickBot="1" x14ac:dyDescent="0.25">
      <c r="A272" s="278" t="s">
        <v>133</v>
      </c>
      <c r="B272" s="279">
        <v>2800</v>
      </c>
      <c r="C272" s="280"/>
      <c r="D272" s="279">
        <f>+B272*$E$17%</f>
        <v>2918.8487999999998</v>
      </c>
      <c r="E272" s="280"/>
      <c r="F272" s="281">
        <f>+D272/12</f>
        <v>243.23739999999998</v>
      </c>
    </row>
    <row r="273" spans="1:7" ht="14.25" thickTop="1" thickBot="1" x14ac:dyDescent="0.25">
      <c r="A273" s="277"/>
      <c r="B273" s="7"/>
      <c r="C273" s="180"/>
      <c r="D273" s="7"/>
      <c r="E273" s="180"/>
      <c r="F273" s="7"/>
      <c r="G273" s="10"/>
    </row>
    <row r="274" spans="1:7" ht="14.25" thickTop="1" thickBot="1" x14ac:dyDescent="0.25">
      <c r="A274" s="98" t="s">
        <v>106</v>
      </c>
      <c r="B274" s="85"/>
      <c r="C274" s="85"/>
      <c r="D274" s="85"/>
      <c r="E274" s="85"/>
      <c r="F274" s="86"/>
    </row>
    <row r="275" spans="1:7" x14ac:dyDescent="0.2">
      <c r="A275" s="107" t="s">
        <v>104</v>
      </c>
      <c r="B275" s="55">
        <v>18800</v>
      </c>
      <c r="C275" s="121"/>
      <c r="D275" s="55">
        <f>+B275*$E$17%</f>
        <v>19597.984799999998</v>
      </c>
      <c r="E275" s="55"/>
      <c r="F275" s="57">
        <f>+D275/12</f>
        <v>1633.1653999999999</v>
      </c>
    </row>
    <row r="276" spans="1:7" ht="13.5" thickBot="1" x14ac:dyDescent="0.25">
      <c r="A276" s="54" t="s">
        <v>105</v>
      </c>
      <c r="B276" s="24">
        <v>19300</v>
      </c>
      <c r="C276" s="40"/>
      <c r="D276" s="55">
        <f>+B276*$E$17%</f>
        <v>20119.2078</v>
      </c>
      <c r="E276" s="24"/>
      <c r="F276" s="57">
        <f>+D276/12</f>
        <v>1676.6006500000001</v>
      </c>
    </row>
    <row r="277" spans="1:7" ht="14.25" thickTop="1" thickBot="1" x14ac:dyDescent="0.25">
      <c r="A277" s="171"/>
      <c r="B277" s="171"/>
      <c r="C277" s="171"/>
      <c r="D277" s="171"/>
      <c r="E277" s="171"/>
      <c r="F277" s="171"/>
    </row>
    <row r="278" spans="1:7" ht="14.25" thickTop="1" thickBot="1" x14ac:dyDescent="0.25">
      <c r="A278" s="101" t="s">
        <v>70</v>
      </c>
      <c r="B278" s="85"/>
      <c r="C278" s="85"/>
      <c r="D278" s="85"/>
      <c r="E278" s="85"/>
      <c r="F278" s="86"/>
    </row>
    <row r="279" spans="1:7" x14ac:dyDescent="0.2">
      <c r="A279" s="107" t="s">
        <v>71</v>
      </c>
      <c r="B279" s="149">
        <v>1000</v>
      </c>
      <c r="C279" s="121"/>
      <c r="D279" s="55">
        <f t="shared" ref="D279:D286" si="24">+B279*$E$17%</f>
        <v>1042.4459999999999</v>
      </c>
      <c r="E279" s="55"/>
      <c r="F279" s="57">
        <f>+D279/12</f>
        <v>86.870499999999993</v>
      </c>
    </row>
    <row r="280" spans="1:7" x14ac:dyDescent="0.2">
      <c r="A280" s="53" t="s">
        <v>72</v>
      </c>
      <c r="B280" s="145">
        <v>1000</v>
      </c>
      <c r="C280" s="15"/>
      <c r="D280" s="16">
        <f t="shared" si="24"/>
        <v>1042.4459999999999</v>
      </c>
      <c r="E280" s="16"/>
      <c r="F280" s="23">
        <f t="shared" ref="F280:F286" si="25">+D280/12</f>
        <v>86.870499999999993</v>
      </c>
    </row>
    <row r="281" spans="1:7" x14ac:dyDescent="0.2">
      <c r="A281" s="53" t="s">
        <v>73</v>
      </c>
      <c r="B281" s="145">
        <v>1000</v>
      </c>
      <c r="C281" s="15"/>
      <c r="D281" s="16">
        <f t="shared" si="24"/>
        <v>1042.4459999999999</v>
      </c>
      <c r="E281" s="16"/>
      <c r="F281" s="23">
        <f t="shared" si="25"/>
        <v>86.870499999999993</v>
      </c>
    </row>
    <row r="282" spans="1:7" x14ac:dyDescent="0.2">
      <c r="A282" s="53" t="s">
        <v>74</v>
      </c>
      <c r="B282" s="145">
        <v>1000</v>
      </c>
      <c r="C282" s="15"/>
      <c r="D282" s="16">
        <f t="shared" si="24"/>
        <v>1042.4459999999999</v>
      </c>
      <c r="E282" s="16"/>
      <c r="F282" s="23">
        <f t="shared" si="25"/>
        <v>86.870499999999993</v>
      </c>
    </row>
    <row r="283" spans="1:7" x14ac:dyDescent="0.2">
      <c r="A283" s="53" t="s">
        <v>75</v>
      </c>
      <c r="B283" s="145">
        <v>1000</v>
      </c>
      <c r="C283" s="15"/>
      <c r="D283" s="16">
        <f t="shared" si="24"/>
        <v>1042.4459999999999</v>
      </c>
      <c r="E283" s="16"/>
      <c r="F283" s="23">
        <f t="shared" si="25"/>
        <v>86.870499999999993</v>
      </c>
    </row>
    <row r="284" spans="1:7" x14ac:dyDescent="0.2">
      <c r="A284" s="53" t="s">
        <v>76</v>
      </c>
      <c r="B284" s="145">
        <v>1000</v>
      </c>
      <c r="C284" s="15"/>
      <c r="D284" s="16">
        <f t="shared" si="24"/>
        <v>1042.4459999999999</v>
      </c>
      <c r="E284" s="16"/>
      <c r="F284" s="23">
        <f t="shared" si="25"/>
        <v>86.870499999999993</v>
      </c>
    </row>
    <row r="285" spans="1:7" x14ac:dyDescent="0.2">
      <c r="A285" s="53" t="s">
        <v>77</v>
      </c>
      <c r="B285" s="145">
        <v>1000</v>
      </c>
      <c r="C285" s="15"/>
      <c r="D285" s="16">
        <f t="shared" si="24"/>
        <v>1042.4459999999999</v>
      </c>
      <c r="E285" s="16"/>
      <c r="F285" s="23">
        <f t="shared" si="25"/>
        <v>86.870499999999993</v>
      </c>
    </row>
    <row r="286" spans="1:7" ht="12.75" customHeight="1" thickBot="1" x14ac:dyDescent="0.25">
      <c r="A286" s="54" t="s">
        <v>78</v>
      </c>
      <c r="B286" s="150">
        <v>1000</v>
      </c>
      <c r="C286" s="40"/>
      <c r="D286" s="24">
        <f t="shared" si="24"/>
        <v>1042.4459999999999</v>
      </c>
      <c r="E286" s="24"/>
      <c r="F286" s="31">
        <f t="shared" si="25"/>
        <v>86.870499999999993</v>
      </c>
    </row>
    <row r="287" spans="1:7" ht="15" customHeight="1" thickTop="1" thickBot="1" x14ac:dyDescent="0.25">
      <c r="A287" s="51"/>
      <c r="B287" s="216"/>
      <c r="C287" s="10"/>
      <c r="D287" s="12"/>
      <c r="E287" s="12"/>
      <c r="F287" s="12"/>
    </row>
    <row r="288" spans="1:7" ht="31.5" customHeight="1" thickTop="1" thickBot="1" x14ac:dyDescent="0.25">
      <c r="A288" s="300" t="s">
        <v>123</v>
      </c>
      <c r="B288" s="301"/>
      <c r="C288" s="302"/>
      <c r="D288" s="12"/>
      <c r="E288" s="12"/>
      <c r="F288" s="12"/>
    </row>
    <row r="289" spans="1:7" ht="13.5" thickBot="1" x14ac:dyDescent="0.25">
      <c r="A289" s="282"/>
      <c r="B289" s="215" t="s">
        <v>124</v>
      </c>
      <c r="C289" s="227" t="str">
        <f>E18</f>
        <v>1. april 2017</v>
      </c>
      <c r="D289" s="12"/>
      <c r="E289" s="12"/>
      <c r="F289" s="12"/>
    </row>
    <row r="290" spans="1:7" ht="38.25" x14ac:dyDescent="0.2">
      <c r="A290" s="283" t="s">
        <v>131</v>
      </c>
      <c r="B290" s="218">
        <v>124500</v>
      </c>
      <c r="C290" s="222">
        <f>SUM(B290*C327)/100</f>
        <v>129784.52700000002</v>
      </c>
      <c r="D290" s="223"/>
      <c r="E290" s="12"/>
      <c r="F290" s="12"/>
    </row>
    <row r="291" spans="1:7" ht="39" thickBot="1" x14ac:dyDescent="0.25">
      <c r="A291" s="284" t="s">
        <v>132</v>
      </c>
      <c r="B291" s="41">
        <v>98300</v>
      </c>
      <c r="C291" s="224">
        <f>SUM(B291*C327)/100</f>
        <v>102472.4418</v>
      </c>
      <c r="D291" s="9"/>
      <c r="E291" s="96"/>
      <c r="F291" s="96"/>
    </row>
    <row r="292" spans="1:7" ht="13.5" thickTop="1" x14ac:dyDescent="0.2">
      <c r="A292" s="217"/>
      <c r="B292" s="160"/>
      <c r="C292" s="12"/>
      <c r="D292" s="10"/>
      <c r="E292" s="96"/>
      <c r="F292" s="96"/>
    </row>
    <row r="293" spans="1:7" ht="13.5" thickBot="1" x14ac:dyDescent="0.25">
      <c r="A293" t="s">
        <v>10</v>
      </c>
      <c r="C293" s="159">
        <f>+E$17</f>
        <v>104.24460000000001</v>
      </c>
      <c r="D293" s="10"/>
      <c r="E293" s="96"/>
      <c r="F293" s="96"/>
    </row>
    <row r="294" spans="1:7" ht="14.25" thickTop="1" thickBot="1" x14ac:dyDescent="0.25">
      <c r="A294" s="185"/>
      <c r="B294" s="247" t="s">
        <v>83</v>
      </c>
      <c r="C294" s="248"/>
      <c r="D294" s="249"/>
      <c r="E294" s="249"/>
      <c r="F294" s="186" t="str">
        <f>+F78</f>
        <v>1. april 2017</v>
      </c>
    </row>
    <row r="295" spans="1:7" ht="14.25" thickTop="1" thickBot="1" x14ac:dyDescent="0.25">
      <c r="D295" s="10"/>
      <c r="E295" s="96"/>
      <c r="F295" s="96"/>
    </row>
    <row r="296" spans="1:7" ht="14.25" thickTop="1" thickBot="1" x14ac:dyDescent="0.25">
      <c r="A296" s="87" t="s">
        <v>43</v>
      </c>
      <c r="B296" s="85"/>
      <c r="C296" s="136" t="s">
        <v>80</v>
      </c>
      <c r="D296" s="209" t="s">
        <v>118</v>
      </c>
      <c r="E296" s="137" t="str">
        <f>+F78</f>
        <v>1. april 2017</v>
      </c>
      <c r="F296" s="138" t="s">
        <v>47</v>
      </c>
    </row>
    <row r="297" spans="1:7" x14ac:dyDescent="0.2">
      <c r="A297" s="110" t="s">
        <v>44</v>
      </c>
      <c r="B297" s="134"/>
      <c r="C297" s="151">
        <v>1</v>
      </c>
      <c r="D297" s="83">
        <v>98.3</v>
      </c>
      <c r="E297" s="135">
        <f>+D297*$E$17%</f>
        <v>102.4724418</v>
      </c>
      <c r="F297" s="84">
        <f>+C297*E297</f>
        <v>102.4724418</v>
      </c>
    </row>
    <row r="298" spans="1:7" x14ac:dyDescent="0.2">
      <c r="A298" s="42" t="s">
        <v>45</v>
      </c>
      <c r="B298" s="43"/>
      <c r="C298" s="152">
        <v>1</v>
      </c>
      <c r="D298" s="45">
        <v>131.07</v>
      </c>
      <c r="E298" s="108">
        <f>+D298*$E$17%</f>
        <v>136.63339721999998</v>
      </c>
      <c r="F298" s="46">
        <f>+C298*E298</f>
        <v>136.63339721999998</v>
      </c>
    </row>
    <row r="299" spans="1:7" ht="13.5" thickBot="1" x14ac:dyDescent="0.25">
      <c r="A299" s="32" t="s">
        <v>46</v>
      </c>
      <c r="B299" s="47"/>
      <c r="C299" s="153">
        <v>1</v>
      </c>
      <c r="D299" s="49">
        <v>163.83000000000001</v>
      </c>
      <c r="E299" s="109">
        <f>+D299*$E$17%</f>
        <v>170.78392818</v>
      </c>
      <c r="F299" s="50">
        <f>+C299*E299</f>
        <v>170.78392818</v>
      </c>
    </row>
    <row r="300" spans="1:7" ht="13.5" thickTop="1" x14ac:dyDescent="0.2">
      <c r="A300" s="10"/>
      <c r="B300" s="10"/>
      <c r="C300" s="10"/>
      <c r="D300" s="10"/>
      <c r="E300" s="96"/>
      <c r="F300" s="96"/>
      <c r="G300" s="10"/>
    </row>
    <row r="301" spans="1:7" ht="13.5" thickBot="1" x14ac:dyDescent="0.25">
      <c r="A301" s="11"/>
      <c r="B301" s="10"/>
      <c r="C301" s="10"/>
      <c r="D301" s="10"/>
      <c r="E301" s="96"/>
      <c r="F301" s="96"/>
    </row>
    <row r="302" spans="1:7" ht="14.25" thickTop="1" thickBot="1" x14ac:dyDescent="0.25">
      <c r="A302" s="187" t="s">
        <v>38</v>
      </c>
      <c r="B302" s="123"/>
      <c r="C302" s="235" t="s">
        <v>26</v>
      </c>
      <c r="D302" s="235"/>
      <c r="E302" s="235"/>
      <c r="F302" s="236"/>
    </row>
    <row r="303" spans="1:7" x14ac:dyDescent="0.2">
      <c r="A303" s="139" t="s">
        <v>39</v>
      </c>
      <c r="B303" s="131"/>
      <c r="C303" s="294" t="s">
        <v>108</v>
      </c>
      <c r="D303" s="295"/>
      <c r="E303" s="294" t="s">
        <v>109</v>
      </c>
      <c r="F303" s="296"/>
    </row>
    <row r="304" spans="1:7" ht="13.5" thickBot="1" x14ac:dyDescent="0.25">
      <c r="A304" s="139"/>
      <c r="B304" s="134"/>
      <c r="C304" s="188" t="s">
        <v>118</v>
      </c>
      <c r="D304" s="190" t="str">
        <f>+F78</f>
        <v>1. april 2017</v>
      </c>
      <c r="E304" s="188" t="s">
        <v>118</v>
      </c>
      <c r="F304" s="193" t="str">
        <f>+F78</f>
        <v>1. april 2017</v>
      </c>
    </row>
    <row r="305" spans="1:6" x14ac:dyDescent="0.2">
      <c r="A305" s="42" t="s">
        <v>27</v>
      </c>
      <c r="B305" s="44"/>
      <c r="C305" s="55">
        <v>236</v>
      </c>
      <c r="D305" s="58">
        <f>+C305*$E$17%</f>
        <v>246.017256</v>
      </c>
      <c r="E305" s="191">
        <v>170</v>
      </c>
      <c r="F305" s="166">
        <f>+E305*$E$17%</f>
        <v>177.21582000000001</v>
      </c>
    </row>
    <row r="306" spans="1:6" x14ac:dyDescent="0.2">
      <c r="A306" s="42" t="s">
        <v>87</v>
      </c>
      <c r="B306" s="44"/>
      <c r="C306" s="149"/>
      <c r="D306" s="58">
        <f>+C306*$E$17%</f>
        <v>0</v>
      </c>
      <c r="E306" s="149"/>
      <c r="F306" s="57">
        <f>+E306*$E$17%</f>
        <v>0</v>
      </c>
    </row>
    <row r="307" spans="1:6" x14ac:dyDescent="0.2">
      <c r="A307" s="42" t="s">
        <v>87</v>
      </c>
      <c r="B307" s="44"/>
      <c r="C307" s="149"/>
      <c r="D307" s="58">
        <f>+C307*$E$17%</f>
        <v>0</v>
      </c>
      <c r="E307" s="145"/>
      <c r="F307" s="57">
        <f>+E307*$E$17%</f>
        <v>0</v>
      </c>
    </row>
    <row r="308" spans="1:6" x14ac:dyDescent="0.2">
      <c r="A308" s="42" t="s">
        <v>28</v>
      </c>
      <c r="B308" s="44"/>
      <c r="C308" s="16">
        <v>334</v>
      </c>
      <c r="D308" s="59">
        <f>+C308*$E$17%</f>
        <v>348.176964</v>
      </c>
      <c r="E308" s="192">
        <v>269</v>
      </c>
      <c r="F308" s="23">
        <f>+E308*$E$17%</f>
        <v>280.41797400000002</v>
      </c>
    </row>
    <row r="309" spans="1:6" x14ac:dyDescent="0.2">
      <c r="A309" s="61" t="s">
        <v>40</v>
      </c>
      <c r="B309" s="56"/>
      <c r="C309" s="10"/>
      <c r="D309" s="189"/>
      <c r="E309" s="45"/>
      <c r="F309" s="29"/>
    </row>
    <row r="310" spans="1:6" x14ac:dyDescent="0.2">
      <c r="A310" s="42" t="s">
        <v>27</v>
      </c>
      <c r="B310" s="44"/>
      <c r="C310" s="16">
        <v>203</v>
      </c>
      <c r="D310" s="59">
        <f>+C310*$E$17%</f>
        <v>211.61653799999999</v>
      </c>
      <c r="E310" s="192">
        <v>138</v>
      </c>
      <c r="F310" s="23">
        <f>+E310*$E$17%</f>
        <v>143.85754800000001</v>
      </c>
    </row>
    <row r="311" spans="1:6" x14ac:dyDescent="0.2">
      <c r="A311" s="42" t="s">
        <v>87</v>
      </c>
      <c r="B311" s="56"/>
      <c r="C311" s="149"/>
      <c r="D311" s="59">
        <f>+C311*$E$17%</f>
        <v>0</v>
      </c>
      <c r="E311" s="149"/>
      <c r="F311" s="23">
        <f>+E311*$E$17%</f>
        <v>0</v>
      </c>
    </row>
    <row r="312" spans="1:6" x14ac:dyDescent="0.2">
      <c r="A312" s="42" t="s">
        <v>87</v>
      </c>
      <c r="B312" s="56"/>
      <c r="C312" s="149"/>
      <c r="D312" s="59">
        <f>+C312*$E$17%</f>
        <v>0</v>
      </c>
      <c r="E312" s="145"/>
      <c r="F312" s="23">
        <f>+E312*$E$17%</f>
        <v>0</v>
      </c>
    </row>
    <row r="313" spans="1:6" ht="13.5" thickBot="1" x14ac:dyDescent="0.25">
      <c r="A313" s="32" t="s">
        <v>28</v>
      </c>
      <c r="B313" s="48"/>
      <c r="C313" s="24">
        <v>334</v>
      </c>
      <c r="D313" s="60">
        <f>+C313*$E$17%</f>
        <v>348.176964</v>
      </c>
      <c r="E313" s="194">
        <v>269</v>
      </c>
      <c r="F313" s="31">
        <f>+E313*$E$17%</f>
        <v>280.41797400000002</v>
      </c>
    </row>
    <row r="314" spans="1:6" ht="14.25" thickTop="1" thickBot="1" x14ac:dyDescent="0.25"/>
    <row r="315" spans="1:6" ht="14.25" thickTop="1" thickBot="1" x14ac:dyDescent="0.25">
      <c r="A315" s="98" t="s">
        <v>25</v>
      </c>
      <c r="B315" s="85"/>
      <c r="C315" s="85"/>
      <c r="D315" s="142"/>
      <c r="E315" s="136"/>
      <c r="F315" s="138"/>
    </row>
    <row r="316" spans="1:6" ht="13.5" thickBot="1" x14ac:dyDescent="0.25">
      <c r="A316" s="229" t="s">
        <v>136</v>
      </c>
      <c r="B316" s="11"/>
      <c r="C316" s="11"/>
      <c r="D316" s="117"/>
      <c r="E316" s="230" t="s">
        <v>136</v>
      </c>
      <c r="F316" s="231" t="s">
        <v>136</v>
      </c>
    </row>
    <row r="317" spans="1:6" ht="13.5" thickTop="1" x14ac:dyDescent="0.2"/>
    <row r="318" spans="1:6" ht="13.5" thickBot="1" x14ac:dyDescent="0.25"/>
    <row r="319" spans="1:6" ht="14.25" thickTop="1" thickBot="1" x14ac:dyDescent="0.25">
      <c r="A319" s="87" t="s">
        <v>141</v>
      </c>
      <c r="B319" s="85"/>
      <c r="C319" s="85"/>
      <c r="D319" s="85"/>
      <c r="E319" s="136" t="s">
        <v>118</v>
      </c>
      <c r="F319" s="138" t="str">
        <f>+F78</f>
        <v>1. april 2017</v>
      </c>
    </row>
    <row r="320" spans="1:6" x14ac:dyDescent="0.2">
      <c r="A320" s="110" t="s">
        <v>30</v>
      </c>
      <c r="B320" s="134"/>
      <c r="C320" s="134"/>
      <c r="D320" s="131"/>
      <c r="E320" s="83">
        <v>22.32</v>
      </c>
      <c r="F320" s="84">
        <f>+E320*$E$17%</f>
        <v>23.267394719999999</v>
      </c>
    </row>
    <row r="321" spans="1:6" x14ac:dyDescent="0.2">
      <c r="A321" s="42" t="s">
        <v>31</v>
      </c>
      <c r="B321" s="43"/>
      <c r="C321" s="43"/>
      <c r="D321" s="44"/>
      <c r="E321" s="45">
        <v>39.92</v>
      </c>
      <c r="F321" s="46">
        <f>+E321*$E$17%</f>
        <v>41.614444320000004</v>
      </c>
    </row>
    <row r="322" spans="1:6" x14ac:dyDescent="0.2">
      <c r="A322" s="42" t="s">
        <v>32</v>
      </c>
      <c r="B322" s="43"/>
      <c r="C322" s="43"/>
      <c r="D322" s="44"/>
      <c r="E322" s="45">
        <v>39.92</v>
      </c>
      <c r="F322" s="46">
        <f>+E322*$E$17%</f>
        <v>41.614444320000004</v>
      </c>
    </row>
    <row r="323" spans="1:6" x14ac:dyDescent="0.2">
      <c r="A323" s="42" t="s">
        <v>33</v>
      </c>
      <c r="B323" s="43"/>
      <c r="C323" s="43"/>
      <c r="D323" s="44"/>
      <c r="E323" s="45">
        <v>6.59</v>
      </c>
      <c r="F323" s="46">
        <f>+E323*$E$17%</f>
        <v>6.8697191399999999</v>
      </c>
    </row>
    <row r="324" spans="1:6" ht="13.5" thickBot="1" x14ac:dyDescent="0.25">
      <c r="A324" s="32" t="s">
        <v>34</v>
      </c>
      <c r="B324" s="47"/>
      <c r="C324" s="47"/>
      <c r="D324" s="48"/>
      <c r="E324" s="49">
        <v>14.81</v>
      </c>
      <c r="F324" s="50">
        <f>+E324*$E$17%</f>
        <v>15.43862526</v>
      </c>
    </row>
    <row r="325" spans="1:6" ht="13.5" thickTop="1" x14ac:dyDescent="0.2">
      <c r="A325" s="10"/>
      <c r="B325" s="10"/>
      <c r="C325" s="10"/>
      <c r="D325" s="10"/>
      <c r="E325" s="96"/>
      <c r="F325" s="96"/>
    </row>
    <row r="326" spans="1:6" x14ac:dyDescent="0.2">
      <c r="A326" s="10"/>
      <c r="B326" s="10"/>
      <c r="C326" s="10"/>
      <c r="D326" s="10"/>
      <c r="E326" s="96"/>
      <c r="F326" s="96"/>
    </row>
    <row r="327" spans="1:6" x14ac:dyDescent="0.2">
      <c r="A327" t="s">
        <v>10</v>
      </c>
      <c r="B327" s="10"/>
      <c r="C327" s="159">
        <f>+E$17</f>
        <v>104.24460000000001</v>
      </c>
      <c r="D327" s="10"/>
      <c r="E327" s="96"/>
      <c r="F327" s="96"/>
    </row>
    <row r="328" spans="1:6" ht="14.25" customHeight="1" thickBot="1" x14ac:dyDescent="0.25">
      <c r="B328" s="10"/>
      <c r="C328" s="159"/>
      <c r="D328" s="10"/>
      <c r="E328" s="96"/>
      <c r="F328" s="96"/>
    </row>
    <row r="329" spans="1:6" ht="14.25" thickTop="1" thickBot="1" x14ac:dyDescent="0.25">
      <c r="A329" s="297" t="s">
        <v>125</v>
      </c>
      <c r="B329" s="298"/>
      <c r="C329" s="299"/>
      <c r="D329" s="9"/>
      <c r="E329" s="96"/>
      <c r="F329" s="96"/>
    </row>
    <row r="330" spans="1:6" ht="13.5" thickTop="1" x14ac:dyDescent="0.2">
      <c r="A330" s="285"/>
      <c r="B330" s="220" t="s">
        <v>129</v>
      </c>
      <c r="C330" s="228" t="str">
        <f>E18</f>
        <v>1. april 2017</v>
      </c>
      <c r="D330" s="10"/>
      <c r="E330" s="96"/>
      <c r="F330" s="96"/>
    </row>
    <row r="331" spans="1:6" x14ac:dyDescent="0.2">
      <c r="A331" s="286" t="s">
        <v>126</v>
      </c>
      <c r="B331" s="219">
        <v>6000</v>
      </c>
      <c r="C331" s="287">
        <f>SUM(B331*C327)/100</f>
        <v>6254.6759999999995</v>
      </c>
      <c r="D331" s="9"/>
      <c r="E331" s="96"/>
      <c r="F331" s="96"/>
    </row>
    <row r="332" spans="1:6" x14ac:dyDescent="0.2">
      <c r="A332" s="286" t="s">
        <v>127</v>
      </c>
      <c r="B332" s="219">
        <v>7600</v>
      </c>
      <c r="C332" s="287">
        <f>SUM(B332*C327)/100</f>
        <v>7922.5896000000012</v>
      </c>
      <c r="D332" s="9"/>
      <c r="E332" s="96"/>
      <c r="F332" s="96"/>
    </row>
    <row r="333" spans="1:6" ht="13.5" thickBot="1" x14ac:dyDescent="0.25">
      <c r="A333" s="273" t="s">
        <v>128</v>
      </c>
      <c r="B333" s="40">
        <v>9000</v>
      </c>
      <c r="C333" s="288">
        <f>SUM(B333*C327)/100</f>
        <v>9382.014000000001</v>
      </c>
      <c r="D333" s="9"/>
    </row>
    <row r="334" spans="1:6" ht="13.5" thickTop="1" x14ac:dyDescent="0.2">
      <c r="A334" s="221"/>
      <c r="B334" s="221"/>
      <c r="C334" s="221"/>
    </row>
    <row r="335" spans="1:6" ht="19.5" x14ac:dyDescent="0.35">
      <c r="A335" s="106" t="s">
        <v>97</v>
      </c>
    </row>
    <row r="336" spans="1:6" ht="13.5" thickBot="1" x14ac:dyDescent="0.25"/>
    <row r="337" spans="1:6" ht="13.5" thickTop="1" x14ac:dyDescent="0.2">
      <c r="A337" s="291" t="s">
        <v>67</v>
      </c>
      <c r="B337" s="292"/>
      <c r="C337" s="292"/>
      <c r="D337" s="292"/>
      <c r="E337" s="293"/>
      <c r="F337" s="246" t="str">
        <f>+F78</f>
        <v>1. april 2017</v>
      </c>
    </row>
    <row r="338" spans="1:6" x14ac:dyDescent="0.2">
      <c r="A338" s="14"/>
      <c r="B338" s="18" t="s">
        <v>15</v>
      </c>
      <c r="C338" s="19"/>
      <c r="D338" s="232"/>
      <c r="F338" s="62" t="s">
        <v>16</v>
      </c>
    </row>
    <row r="339" spans="1:6" ht="13.5" thickBot="1" x14ac:dyDescent="0.25">
      <c r="A339" s="21" t="s">
        <v>3</v>
      </c>
      <c r="B339" s="65" t="s">
        <v>18</v>
      </c>
      <c r="C339" s="65" t="s">
        <v>19</v>
      </c>
      <c r="D339" s="65" t="s">
        <v>47</v>
      </c>
      <c r="E339" s="26"/>
      <c r="F339" s="63" t="s">
        <v>20</v>
      </c>
    </row>
    <row r="340" spans="1:6" x14ac:dyDescent="0.2">
      <c r="A340" s="36">
        <v>29</v>
      </c>
      <c r="B340" s="265">
        <f t="shared" ref="B340:B360" si="26">+AK34/12</f>
        <v>1401.2416666666668</v>
      </c>
      <c r="C340" s="265">
        <f t="shared" ref="C340:C360" si="27">+AL34/12</f>
        <v>2802.4825000000001</v>
      </c>
      <c r="D340" s="265">
        <f t="shared" ref="D340:D360" si="28">+(AK34+AL34)/12</f>
        <v>4203.7241666666669</v>
      </c>
      <c r="F340" s="23">
        <f t="shared" ref="F340:F360" si="29">ROUND(AG34*$E$17%*15%,0)/12</f>
        <v>3644.8333333333335</v>
      </c>
    </row>
    <row r="341" spans="1:6" x14ac:dyDescent="0.2">
      <c r="A341" s="36">
        <f t="shared" ref="A341:A360" si="30">+A340+1</f>
        <v>30</v>
      </c>
      <c r="B341" s="265">
        <f t="shared" si="26"/>
        <v>1427.9425000000001</v>
      </c>
      <c r="C341" s="265">
        <f t="shared" si="27"/>
        <v>2855.8841666666667</v>
      </c>
      <c r="D341" s="265">
        <f t="shared" si="28"/>
        <v>4283.8266666666668</v>
      </c>
      <c r="F341" s="23">
        <f t="shared" si="29"/>
        <v>3714.3333333333335</v>
      </c>
    </row>
    <row r="342" spans="1:6" x14ac:dyDescent="0.2">
      <c r="A342" s="36">
        <f>+A341+1</f>
        <v>31</v>
      </c>
      <c r="B342" s="265">
        <f t="shared" si="26"/>
        <v>1455.3341666666665</v>
      </c>
      <c r="C342" s="265">
        <f t="shared" si="27"/>
        <v>2910.6683333333331</v>
      </c>
      <c r="D342" s="265">
        <f t="shared" si="28"/>
        <v>4366.0024999999996</v>
      </c>
      <c r="F342" s="23">
        <f t="shared" si="29"/>
        <v>3785.5833333333335</v>
      </c>
    </row>
    <row r="343" spans="1:6" x14ac:dyDescent="0.2">
      <c r="A343" s="36">
        <f t="shared" si="30"/>
        <v>32</v>
      </c>
      <c r="B343" s="265">
        <f t="shared" si="26"/>
        <v>1483.4525000000001</v>
      </c>
      <c r="C343" s="265">
        <f t="shared" si="27"/>
        <v>2966.9058333333337</v>
      </c>
      <c r="D343" s="265">
        <f t="shared" si="28"/>
        <v>4450.3583333333336</v>
      </c>
      <c r="F343" s="23">
        <f t="shared" si="29"/>
        <v>3858.6666666666665</v>
      </c>
    </row>
    <row r="344" spans="1:6" x14ac:dyDescent="0.2">
      <c r="A344" s="36">
        <f t="shared" si="30"/>
        <v>33</v>
      </c>
      <c r="B344" s="265">
        <f t="shared" si="26"/>
        <v>1512.2825</v>
      </c>
      <c r="C344" s="265">
        <f t="shared" si="27"/>
        <v>3024.5650000000001</v>
      </c>
      <c r="D344" s="265">
        <f t="shared" si="28"/>
        <v>4536.8474999999999</v>
      </c>
      <c r="F344" s="23">
        <f t="shared" si="29"/>
        <v>3933.6666666666665</v>
      </c>
    </row>
    <row r="345" spans="1:6" x14ac:dyDescent="0.2">
      <c r="A345" s="36">
        <f t="shared" si="30"/>
        <v>34</v>
      </c>
      <c r="B345" s="265">
        <f t="shared" si="26"/>
        <v>1541.8841666666667</v>
      </c>
      <c r="C345" s="265">
        <f t="shared" si="27"/>
        <v>3083.7674999999999</v>
      </c>
      <c r="D345" s="265">
        <f t="shared" si="28"/>
        <v>4625.6516666666666</v>
      </c>
      <c r="F345" s="23">
        <f t="shared" si="29"/>
        <v>4010.6666666666665</v>
      </c>
    </row>
    <row r="346" spans="1:6" x14ac:dyDescent="0.2">
      <c r="A346" s="36">
        <f t="shared" si="30"/>
        <v>35</v>
      </c>
      <c r="B346" s="265">
        <f t="shared" si="26"/>
        <v>1572.2616666666665</v>
      </c>
      <c r="C346" s="265">
        <f t="shared" si="27"/>
        <v>3144.5233333333331</v>
      </c>
      <c r="D346" s="265">
        <f t="shared" si="28"/>
        <v>4716.7849999999999</v>
      </c>
      <c r="F346" s="23">
        <f t="shared" si="29"/>
        <v>4089.6666666666665</v>
      </c>
    </row>
    <row r="347" spans="1:6" x14ac:dyDescent="0.2">
      <c r="A347" s="36">
        <f t="shared" si="30"/>
        <v>36</v>
      </c>
      <c r="B347" s="265">
        <f t="shared" si="26"/>
        <v>1603.4208333333333</v>
      </c>
      <c r="C347" s="265">
        <f t="shared" si="27"/>
        <v>3206.8416666666667</v>
      </c>
      <c r="D347" s="265">
        <f t="shared" si="28"/>
        <v>4810.2624999999998</v>
      </c>
      <c r="F347" s="23">
        <f t="shared" si="29"/>
        <v>4170.75</v>
      </c>
    </row>
    <row r="348" spans="1:6" x14ac:dyDescent="0.2">
      <c r="A348" s="36">
        <f t="shared" si="30"/>
        <v>37</v>
      </c>
      <c r="B348" s="265">
        <f t="shared" si="26"/>
        <v>1635.3966666666665</v>
      </c>
      <c r="C348" s="265">
        <f t="shared" si="27"/>
        <v>3270.7933333333331</v>
      </c>
      <c r="D348" s="265">
        <f t="shared" si="28"/>
        <v>4906.1899999999996</v>
      </c>
      <c r="F348" s="23">
        <f t="shared" si="29"/>
        <v>4253.916666666667</v>
      </c>
    </row>
    <row r="349" spans="1:6" x14ac:dyDescent="0.2">
      <c r="A349" s="36">
        <f t="shared" si="30"/>
        <v>38</v>
      </c>
      <c r="B349" s="265">
        <f t="shared" si="26"/>
        <v>1668.8208333333332</v>
      </c>
      <c r="C349" s="265">
        <f t="shared" si="27"/>
        <v>3337.6408333333334</v>
      </c>
      <c r="D349" s="265">
        <f t="shared" si="28"/>
        <v>5006.461666666667</v>
      </c>
      <c r="F349" s="23">
        <f t="shared" si="29"/>
        <v>4340.833333333333</v>
      </c>
    </row>
    <row r="350" spans="1:6" x14ac:dyDescent="0.2">
      <c r="A350" s="36">
        <f t="shared" si="30"/>
        <v>39</v>
      </c>
      <c r="B350" s="265">
        <f t="shared" si="26"/>
        <v>1703.1908333333333</v>
      </c>
      <c r="C350" s="265">
        <f t="shared" si="27"/>
        <v>3406.3816666666667</v>
      </c>
      <c r="D350" s="265">
        <f t="shared" si="28"/>
        <v>5109.5725000000002</v>
      </c>
      <c r="F350" s="23">
        <f t="shared" si="29"/>
        <v>4430.25</v>
      </c>
    </row>
    <row r="351" spans="1:6" x14ac:dyDescent="0.2">
      <c r="A351" s="36">
        <f t="shared" si="30"/>
        <v>40</v>
      </c>
      <c r="B351" s="265">
        <f t="shared" si="26"/>
        <v>1738.4483333333335</v>
      </c>
      <c r="C351" s="265">
        <f t="shared" si="27"/>
        <v>3476.8958333333335</v>
      </c>
      <c r="D351" s="265">
        <f t="shared" si="28"/>
        <v>5215.3441666666668</v>
      </c>
      <c r="F351" s="23">
        <f t="shared" si="29"/>
        <v>4522</v>
      </c>
    </row>
    <row r="352" spans="1:6" x14ac:dyDescent="0.2">
      <c r="A352" s="36">
        <f t="shared" si="30"/>
        <v>41</v>
      </c>
      <c r="B352" s="265">
        <f t="shared" si="26"/>
        <v>1774.6266666666668</v>
      </c>
      <c r="C352" s="265">
        <f t="shared" si="27"/>
        <v>3549.2533333333336</v>
      </c>
      <c r="D352" s="265">
        <f t="shared" si="28"/>
        <v>5323.88</v>
      </c>
      <c r="F352" s="23">
        <f t="shared" si="29"/>
        <v>4616.083333333333</v>
      </c>
    </row>
    <row r="353" spans="1:6" x14ac:dyDescent="0.2">
      <c r="A353" s="36">
        <f t="shared" si="30"/>
        <v>42</v>
      </c>
      <c r="B353" s="265">
        <f t="shared" si="26"/>
        <v>1811.7425000000001</v>
      </c>
      <c r="C353" s="265">
        <f t="shared" si="27"/>
        <v>3623.4850000000001</v>
      </c>
      <c r="D353" s="265">
        <f t="shared" si="28"/>
        <v>5435.2275</v>
      </c>
      <c r="F353" s="256">
        <f t="shared" si="29"/>
        <v>4712.583333333333</v>
      </c>
    </row>
    <row r="354" spans="1:6" x14ac:dyDescent="0.2">
      <c r="A354" s="36">
        <f t="shared" si="30"/>
        <v>43</v>
      </c>
      <c r="B354" s="265">
        <f t="shared" si="26"/>
        <v>1851.9641666666666</v>
      </c>
      <c r="C354" s="265">
        <f t="shared" si="27"/>
        <v>3703.9274999999998</v>
      </c>
      <c r="D354" s="265">
        <f t="shared" si="28"/>
        <v>5555.8916666666664</v>
      </c>
      <c r="F354" s="256">
        <f t="shared" si="29"/>
        <v>4817.25</v>
      </c>
    </row>
    <row r="355" spans="1:6" x14ac:dyDescent="0.2">
      <c r="A355" s="36">
        <f t="shared" si="30"/>
        <v>44</v>
      </c>
      <c r="B355" s="265">
        <f t="shared" si="26"/>
        <v>1893.2924999999998</v>
      </c>
      <c r="C355" s="265">
        <f t="shared" si="27"/>
        <v>3786.5849999999996</v>
      </c>
      <c r="D355" s="265">
        <f t="shared" si="28"/>
        <v>5679.8774999999996</v>
      </c>
      <c r="F355" s="23">
        <f t="shared" si="29"/>
        <v>4924.75</v>
      </c>
    </row>
    <row r="356" spans="1:6" x14ac:dyDescent="0.2">
      <c r="A356" s="36">
        <f t="shared" si="30"/>
        <v>45</v>
      </c>
      <c r="B356" s="265">
        <f t="shared" si="26"/>
        <v>1935.7533333333333</v>
      </c>
      <c r="C356" s="265">
        <f t="shared" si="27"/>
        <v>3871.5066666666667</v>
      </c>
      <c r="D356" s="265">
        <f t="shared" si="28"/>
        <v>5807.2599999999993</v>
      </c>
      <c r="F356" s="23">
        <f t="shared" si="29"/>
        <v>5035.166666666667</v>
      </c>
    </row>
    <row r="357" spans="1:6" x14ac:dyDescent="0.2">
      <c r="A357" s="36">
        <f t="shared" si="30"/>
        <v>46</v>
      </c>
      <c r="B357" s="265">
        <f t="shared" si="26"/>
        <v>1979.3916666666667</v>
      </c>
      <c r="C357" s="265">
        <f t="shared" si="27"/>
        <v>3958.7824999999998</v>
      </c>
      <c r="D357" s="265">
        <f t="shared" si="28"/>
        <v>5938.1741666666667</v>
      </c>
      <c r="F357" s="23">
        <f t="shared" si="29"/>
        <v>5148.666666666667</v>
      </c>
    </row>
    <row r="358" spans="1:6" x14ac:dyDescent="0.2">
      <c r="A358" s="36">
        <f t="shared" si="30"/>
        <v>47</v>
      </c>
      <c r="B358" s="265">
        <f t="shared" si="26"/>
        <v>2070.2841666666668</v>
      </c>
      <c r="C358" s="265">
        <f t="shared" si="27"/>
        <v>4140.5683333333336</v>
      </c>
      <c r="D358" s="265">
        <f t="shared" si="28"/>
        <v>6210.8525</v>
      </c>
      <c r="F358" s="23">
        <f t="shared" si="29"/>
        <v>5385.166666666667</v>
      </c>
    </row>
    <row r="359" spans="1:6" x14ac:dyDescent="0.2">
      <c r="A359" s="37">
        <f t="shared" si="30"/>
        <v>48</v>
      </c>
      <c r="B359" s="266">
        <f t="shared" si="26"/>
        <v>2209.3341666666665</v>
      </c>
      <c r="C359" s="265">
        <f t="shared" si="27"/>
        <v>4418.6675000000005</v>
      </c>
      <c r="D359" s="265">
        <f t="shared" si="28"/>
        <v>6628.001666666667</v>
      </c>
      <c r="F359" s="256">
        <f t="shared" si="29"/>
        <v>5746.833333333333</v>
      </c>
    </row>
    <row r="360" spans="1:6" ht="13.5" thickBot="1" x14ac:dyDescent="0.25">
      <c r="A360" s="38">
        <f t="shared" si="30"/>
        <v>49</v>
      </c>
      <c r="B360" s="267">
        <f t="shared" si="26"/>
        <v>2363.4025000000001</v>
      </c>
      <c r="C360" s="267">
        <f t="shared" si="27"/>
        <v>4726.8041666666668</v>
      </c>
      <c r="D360" s="267">
        <f t="shared" si="28"/>
        <v>7090.2066666666678</v>
      </c>
      <c r="E360" s="88"/>
      <c r="F360" s="268">
        <f t="shared" si="29"/>
        <v>6147.583333333333</v>
      </c>
    </row>
    <row r="361" spans="1:6" ht="14.25" thickTop="1" thickBot="1" x14ac:dyDescent="0.25">
      <c r="A361" s="214"/>
      <c r="B361" s="12"/>
      <c r="C361" s="12"/>
      <c r="D361" s="12"/>
      <c r="E361" s="12"/>
      <c r="F361" s="12"/>
    </row>
    <row r="362" spans="1:6" ht="14.25" thickTop="1" thickBot="1" x14ac:dyDescent="0.25">
      <c r="A362" s="87" t="s">
        <v>68</v>
      </c>
      <c r="B362" s="85"/>
      <c r="C362" s="85"/>
      <c r="D362" s="86"/>
      <c r="F362" t="s">
        <v>54</v>
      </c>
    </row>
    <row r="363" spans="1:6" ht="14.25" thickTop="1" thickBot="1" x14ac:dyDescent="0.25">
      <c r="A363" s="98" t="s">
        <v>42</v>
      </c>
      <c r="B363" s="99"/>
      <c r="C363" s="99"/>
      <c r="D363" s="100"/>
    </row>
    <row r="364" spans="1:6" x14ac:dyDescent="0.2">
      <c r="A364" s="82" t="s">
        <v>27</v>
      </c>
      <c r="B364" s="83">
        <f>+F232*17.3%/3</f>
        <v>2107.6203922243335</v>
      </c>
      <c r="C364" s="83">
        <f>+F232*17.3%*2/3</f>
        <v>4215.240784448667</v>
      </c>
      <c r="D364" s="84">
        <f>+F232*17.3%</f>
        <v>6322.861176673</v>
      </c>
    </row>
    <row r="365" spans="1:6" x14ac:dyDescent="0.2">
      <c r="A365" s="42" t="s">
        <v>69</v>
      </c>
      <c r="B365" s="83">
        <f>+F233*17.3%/3</f>
        <v>2254.289475</v>
      </c>
      <c r="C365" s="83">
        <f>+F233*17.3%*2/3</f>
        <v>4508.5789500000001</v>
      </c>
      <c r="D365" s="84">
        <f>+F233*17.3%</f>
        <v>6762.8684250000006</v>
      </c>
    </row>
    <row r="366" spans="1:6" ht="13.5" thickBot="1" x14ac:dyDescent="0.25">
      <c r="A366" s="102" t="s">
        <v>29</v>
      </c>
      <c r="B366" s="103">
        <f>+F234*17.3%/3</f>
        <v>2470.706274132167</v>
      </c>
      <c r="C366" s="103">
        <f>+F234*17.3%*2/3</f>
        <v>4941.412548264334</v>
      </c>
      <c r="D366" s="104">
        <f>+F234*17.3%</f>
        <v>7412.1188223965009</v>
      </c>
    </row>
    <row r="367" spans="1:6" ht="13.5" thickBot="1" x14ac:dyDescent="0.25">
      <c r="A367" s="101" t="s">
        <v>102</v>
      </c>
      <c r="B367" s="99"/>
      <c r="C367" s="99"/>
      <c r="D367" s="100"/>
    </row>
    <row r="368" spans="1:6" x14ac:dyDescent="0.2">
      <c r="A368" s="22" t="s">
        <v>27</v>
      </c>
      <c r="B368" s="83">
        <f>+F236*17.3%/3</f>
        <v>2284.8977165383335</v>
      </c>
      <c r="C368" s="83">
        <f>+F236*17.3%*2/3</f>
        <v>4569.795433076667</v>
      </c>
      <c r="D368" s="84">
        <f>+F236*17.3%</f>
        <v>6854.693149615</v>
      </c>
    </row>
    <row r="369" spans="1:6" x14ac:dyDescent="0.2">
      <c r="A369" s="42" t="s">
        <v>69</v>
      </c>
      <c r="B369" s="83">
        <f>+F237*17.3%/3</f>
        <v>2404.5754400000005</v>
      </c>
      <c r="C369" s="83">
        <f>+F237*17.3%*2/3</f>
        <v>4809.1508800000011</v>
      </c>
      <c r="D369" s="84">
        <f>+F237*17.3%</f>
        <v>7213.7263200000016</v>
      </c>
    </row>
    <row r="370" spans="1:6" ht="13.5" thickBot="1" x14ac:dyDescent="0.25">
      <c r="A370" s="32" t="s">
        <v>29</v>
      </c>
      <c r="B370" s="49">
        <f>+F238*17.3%/3</f>
        <v>2647.9835984461665</v>
      </c>
      <c r="C370" s="49">
        <f>+F238*17.3%*2/3</f>
        <v>5295.967196892333</v>
      </c>
      <c r="D370" s="50">
        <f>+F238*17.3%</f>
        <v>7943.9507953385</v>
      </c>
    </row>
    <row r="371" spans="1:6" ht="14.25" thickTop="1" thickBot="1" x14ac:dyDescent="0.25">
      <c r="A371" s="51"/>
    </row>
    <row r="372" spans="1:6" ht="14.25" thickTop="1" thickBot="1" x14ac:dyDescent="0.25">
      <c r="A372" s="98" t="s">
        <v>41</v>
      </c>
      <c r="B372" s="85"/>
      <c r="C372" s="85"/>
      <c r="D372" s="86"/>
    </row>
    <row r="373" spans="1:6" x14ac:dyDescent="0.2">
      <c r="A373" s="82" t="s">
        <v>27</v>
      </c>
      <c r="B373" s="83">
        <f>+F241*17.3%/3</f>
        <v>1844.9856493225004</v>
      </c>
      <c r="C373" s="83">
        <f>+F241*17.3%*2/3</f>
        <v>3689.9712986450008</v>
      </c>
      <c r="D373" s="84">
        <f>+F241*17.3%</f>
        <v>5534.956947967501</v>
      </c>
    </row>
    <row r="374" spans="1:6" ht="12.75" customHeight="1" x14ac:dyDescent="0.2">
      <c r="A374" s="42" t="s">
        <v>69</v>
      </c>
      <c r="B374" s="83">
        <f>+F242*17.3%/3</f>
        <v>2003.8128666666669</v>
      </c>
      <c r="C374" s="83">
        <f>+F242*17.3%*2/3</f>
        <v>4007.6257333333338</v>
      </c>
      <c r="D374" s="84">
        <f>+F242*17.3%</f>
        <v>6011.4386000000004</v>
      </c>
    </row>
    <row r="375" spans="1:6" ht="13.5" thickBot="1" x14ac:dyDescent="0.25">
      <c r="A375" s="105" t="s">
        <v>29</v>
      </c>
      <c r="B375" s="103">
        <f>+F243*17.3%/3</f>
        <v>2194.9465569536665</v>
      </c>
      <c r="C375" s="103">
        <f>+F243*17.3%*2/3</f>
        <v>4389.8931139073329</v>
      </c>
      <c r="D375" s="104">
        <f>+F243*17.3%</f>
        <v>6584.8396708609998</v>
      </c>
    </row>
    <row r="376" spans="1:6" ht="13.5" thickBot="1" x14ac:dyDescent="0.25">
      <c r="A376" s="101" t="s">
        <v>110</v>
      </c>
      <c r="B376" s="99"/>
      <c r="C376" s="99"/>
      <c r="D376" s="100"/>
    </row>
    <row r="377" spans="1:6" x14ac:dyDescent="0.2">
      <c r="A377" s="22" t="s">
        <v>27</v>
      </c>
      <c r="B377" s="83">
        <f>+F245*17.3%/3</f>
        <v>1976.3055255395002</v>
      </c>
      <c r="C377" s="83">
        <f>+F245*17.3%*2/3</f>
        <v>3952.6110510790004</v>
      </c>
      <c r="D377" s="84">
        <f>+F245*17.3%</f>
        <v>5928.9165766185006</v>
      </c>
    </row>
    <row r="378" spans="1:6" x14ac:dyDescent="0.2">
      <c r="A378" s="42" t="s">
        <v>69</v>
      </c>
      <c r="B378" s="83">
        <f>+F246*17.3%/3</f>
        <v>2129.0511708333338</v>
      </c>
      <c r="C378" s="83">
        <f>+F246*17.3%*2/3</f>
        <v>4258.1023416666676</v>
      </c>
      <c r="D378" s="84">
        <f>+F246*17.3%</f>
        <v>6387.1535125000009</v>
      </c>
    </row>
    <row r="379" spans="1:6" ht="13.5" thickBot="1" x14ac:dyDescent="0.25">
      <c r="A379" s="32" t="s">
        <v>29</v>
      </c>
      <c r="B379" s="49">
        <f>+F247*17.3%/3</f>
        <v>2293.4339593503337</v>
      </c>
      <c r="C379" s="49">
        <f>+F247*17.3%*2/3</f>
        <v>4586.8679187006674</v>
      </c>
      <c r="D379" s="50">
        <f>+F247*17.3%</f>
        <v>6880.301878051001</v>
      </c>
    </row>
    <row r="380" spans="1:6" ht="14.25" thickTop="1" thickBot="1" x14ac:dyDescent="0.25">
      <c r="A380" s="10"/>
      <c r="B380" s="96"/>
      <c r="C380" s="96"/>
      <c r="D380" s="96"/>
    </row>
    <row r="381" spans="1:6" ht="14.25" thickTop="1" thickBot="1" x14ac:dyDescent="0.25">
      <c r="A381" s="140" t="s">
        <v>96</v>
      </c>
      <c r="B381" s="161"/>
      <c r="C381" s="162"/>
      <c r="D381" s="163"/>
      <c r="E381" s="12"/>
      <c r="F381" s="12"/>
    </row>
    <row r="382" spans="1:6" x14ac:dyDescent="0.2">
      <c r="A382" s="114" t="s">
        <v>27</v>
      </c>
      <c r="B382" s="83">
        <f>+F250*17.3%/3</f>
        <v>1759.6332402668334</v>
      </c>
      <c r="C382" s="83">
        <f>+F250*17.3%*2/3</f>
        <v>3519.2664805336667</v>
      </c>
      <c r="D382" s="84">
        <f>+F250*17.3%</f>
        <v>5278.8997208005003</v>
      </c>
      <c r="E382" s="12"/>
      <c r="F382" s="12"/>
    </row>
    <row r="383" spans="1:6" x14ac:dyDescent="0.2">
      <c r="A383" s="115" t="s">
        <v>69</v>
      </c>
      <c r="B383" s="83">
        <f>+F251*17.3%/3</f>
        <v>1953.7175450000004</v>
      </c>
      <c r="C383" s="83">
        <f>+F251*17.3%*2/3</f>
        <v>3907.4350900000009</v>
      </c>
      <c r="D383" s="84">
        <f>+F251*17.3%</f>
        <v>5861.1526350000013</v>
      </c>
      <c r="E383" s="12"/>
      <c r="F383" s="12"/>
    </row>
    <row r="384" spans="1:6" ht="13.5" thickBot="1" x14ac:dyDescent="0.25">
      <c r="A384" s="54" t="s">
        <v>28</v>
      </c>
      <c r="B384" s="49">
        <f>+F252*17.3%/3</f>
        <v>2194.9465569536665</v>
      </c>
      <c r="C384" s="49">
        <f>+F252*17.3%*2/3</f>
        <v>4389.8931139073329</v>
      </c>
      <c r="D384" s="50">
        <f>+F252*17.3%</f>
        <v>6584.8396708609998</v>
      </c>
      <c r="E384" s="12"/>
      <c r="F384" s="12"/>
    </row>
    <row r="385" spans="1:6" ht="14.25" thickTop="1" thickBot="1" x14ac:dyDescent="0.25">
      <c r="A385" s="173"/>
      <c r="B385" s="160"/>
      <c r="C385" s="12"/>
      <c r="D385" s="12"/>
      <c r="E385" s="12"/>
      <c r="F385" s="12"/>
    </row>
    <row r="386" spans="1:6" ht="14.25" thickTop="1" thickBot="1" x14ac:dyDescent="0.25">
      <c r="A386" s="101" t="s">
        <v>79</v>
      </c>
      <c r="B386" s="85"/>
      <c r="C386" s="85"/>
      <c r="D386" s="86"/>
    </row>
    <row r="387" spans="1:6" x14ac:dyDescent="0.2">
      <c r="A387" s="82" t="s">
        <v>51</v>
      </c>
      <c r="B387" s="83">
        <f>+F255*17.3%/3</f>
        <v>1401.1410993558336</v>
      </c>
      <c r="C387" s="83">
        <f>+F255*17.3%*2/3</f>
        <v>2802.2821987116672</v>
      </c>
      <c r="D387" s="84">
        <f>+F255*17.3%</f>
        <v>4203.4232980675006</v>
      </c>
    </row>
    <row r="388" spans="1:6" x14ac:dyDescent="0.2">
      <c r="A388" s="42" t="s">
        <v>52</v>
      </c>
      <c r="B388" s="83">
        <f>+F256*17.3%/3</f>
        <v>1493.0610050820003</v>
      </c>
      <c r="C388" s="83">
        <f>+F256*17.3%*2/3</f>
        <v>2986.1220101640006</v>
      </c>
      <c r="D388" s="84">
        <f>+F256*17.3%</f>
        <v>4479.1830152460007</v>
      </c>
    </row>
    <row r="389" spans="1:6" x14ac:dyDescent="0.2">
      <c r="A389" s="22" t="s">
        <v>53</v>
      </c>
      <c r="B389" s="195">
        <f>+F257*17.3%/3</f>
        <v>1631.5996171511667</v>
      </c>
      <c r="C389" s="195">
        <f>+F257*17.3%*2/3</f>
        <v>3263.1992343023335</v>
      </c>
      <c r="D389" s="91">
        <f>+F257*17.3%</f>
        <v>4894.7988514535</v>
      </c>
    </row>
    <row r="390" spans="1:6" ht="13.5" thickBot="1" x14ac:dyDescent="0.25">
      <c r="A390" s="172" t="s">
        <v>130</v>
      </c>
      <c r="B390" s="49">
        <f>+F258*17.3%/3</f>
        <v>1760.2894889806666</v>
      </c>
      <c r="C390" s="49">
        <f>+F258*17.3%*2/3</f>
        <v>3520.5789779613333</v>
      </c>
      <c r="D390" s="50">
        <f>+F258*17.3%</f>
        <v>5280.8684669419999</v>
      </c>
    </row>
    <row r="391" spans="1:6" ht="13.5" thickTop="1" x14ac:dyDescent="0.2">
      <c r="A391" s="10"/>
      <c r="B391" s="96"/>
      <c r="C391" s="96"/>
      <c r="D391" s="96"/>
    </row>
    <row r="392" spans="1:6" x14ac:dyDescent="0.2">
      <c r="A392" t="s">
        <v>10</v>
      </c>
      <c r="C392" s="159">
        <f>+E$17</f>
        <v>104.24460000000001</v>
      </c>
    </row>
    <row r="393" spans="1:6" ht="13.5" thickBot="1" x14ac:dyDescent="0.25">
      <c r="C393" s="159"/>
    </row>
    <row r="394" spans="1:6" ht="13.5" thickTop="1" x14ac:dyDescent="0.2">
      <c r="A394" s="260" t="s">
        <v>142</v>
      </c>
      <c r="B394" s="238"/>
      <c r="C394" s="245"/>
      <c r="D394" s="261"/>
    </row>
    <row r="395" spans="1:6" x14ac:dyDescent="0.2">
      <c r="A395" s="196"/>
      <c r="B395" s="257" t="s">
        <v>15</v>
      </c>
      <c r="C395" s="258"/>
      <c r="D395" s="262"/>
    </row>
    <row r="396" spans="1:6" x14ac:dyDescent="0.2">
      <c r="A396" s="263"/>
      <c r="B396" s="259" t="s">
        <v>18</v>
      </c>
      <c r="C396" s="259" t="s">
        <v>19</v>
      </c>
      <c r="D396" s="264" t="s">
        <v>47</v>
      </c>
    </row>
    <row r="397" spans="1:6" x14ac:dyDescent="0.2">
      <c r="A397" s="53" t="s">
        <v>104</v>
      </c>
      <c r="B397" s="45">
        <f>+F275*17.3%/3</f>
        <v>94.179204733333336</v>
      </c>
      <c r="C397" s="45">
        <f>+F275*17.3%*2/3</f>
        <v>188.35840946666667</v>
      </c>
      <c r="D397" s="46">
        <f>+F275*17.3%</f>
        <v>282.53761420000001</v>
      </c>
    </row>
    <row r="398" spans="1:6" x14ac:dyDescent="0.2">
      <c r="A398" s="53" t="s">
        <v>137</v>
      </c>
      <c r="B398" s="45">
        <f>+F272*17.3%/3</f>
        <v>14.026690066666667</v>
      </c>
      <c r="C398" s="45">
        <f>+F272*17.3%*2/3</f>
        <v>28.053380133333334</v>
      </c>
      <c r="D398" s="46">
        <f>+F272*17.3%</f>
        <v>42.080070200000002</v>
      </c>
    </row>
    <row r="399" spans="1:6" ht="13.5" thickBot="1" x14ac:dyDescent="0.25">
      <c r="A399" s="54" t="s">
        <v>105</v>
      </c>
      <c r="B399" s="49">
        <f>+F276*17.3%/3</f>
        <v>96.683970816666672</v>
      </c>
      <c r="C399" s="49">
        <f>+F276*17.3%*2/3</f>
        <v>193.36794163333334</v>
      </c>
      <c r="D399" s="50">
        <f>+F276*17.3%</f>
        <v>290.05191245000003</v>
      </c>
    </row>
    <row r="400" spans="1:6" ht="14.25" thickTop="1" thickBot="1" x14ac:dyDescent="0.25">
      <c r="A400" s="11"/>
      <c r="B400" s="11"/>
      <c r="C400" s="11"/>
      <c r="D400" s="11"/>
      <c r="E400" s="10"/>
      <c r="F400" s="10"/>
    </row>
    <row r="401" spans="1:4" ht="14.25" thickTop="1" thickBot="1" x14ac:dyDescent="0.25">
      <c r="A401" s="144" t="s">
        <v>70</v>
      </c>
      <c r="B401" s="85"/>
      <c r="C401" s="142"/>
      <c r="D401" s="197"/>
    </row>
    <row r="402" spans="1:4" x14ac:dyDescent="0.2">
      <c r="A402" s="114" t="s">
        <v>71</v>
      </c>
      <c r="B402" s="83">
        <f t="shared" ref="B402:B409" si="31">+F279*17.3%/3</f>
        <v>5.0095321666666672</v>
      </c>
      <c r="C402" s="83">
        <f t="shared" ref="C402:C409" si="32">+F279*17.3%*2/3</f>
        <v>10.019064333333334</v>
      </c>
      <c r="D402" s="84">
        <f t="shared" ref="D402:D409" si="33">+F279*17.3%</f>
        <v>15.028596500000001</v>
      </c>
    </row>
    <row r="403" spans="1:4" x14ac:dyDescent="0.2">
      <c r="A403" s="115" t="s">
        <v>72</v>
      </c>
      <c r="B403" s="83">
        <f t="shared" si="31"/>
        <v>5.0095321666666672</v>
      </c>
      <c r="C403" s="83">
        <f t="shared" si="32"/>
        <v>10.019064333333334</v>
      </c>
      <c r="D403" s="84">
        <f t="shared" si="33"/>
        <v>15.028596500000001</v>
      </c>
    </row>
    <row r="404" spans="1:4" x14ac:dyDescent="0.2">
      <c r="A404" s="115" t="s">
        <v>73</v>
      </c>
      <c r="B404" s="83">
        <f t="shared" si="31"/>
        <v>5.0095321666666672</v>
      </c>
      <c r="C404" s="83">
        <f t="shared" si="32"/>
        <v>10.019064333333334</v>
      </c>
      <c r="D404" s="84">
        <f t="shared" si="33"/>
        <v>15.028596500000001</v>
      </c>
    </row>
    <row r="405" spans="1:4" x14ac:dyDescent="0.2">
      <c r="A405" s="115" t="s">
        <v>74</v>
      </c>
      <c r="B405" s="83">
        <f t="shared" si="31"/>
        <v>5.0095321666666672</v>
      </c>
      <c r="C405" s="83">
        <f t="shared" si="32"/>
        <v>10.019064333333334</v>
      </c>
      <c r="D405" s="84">
        <f t="shared" si="33"/>
        <v>15.028596500000001</v>
      </c>
    </row>
    <row r="406" spans="1:4" x14ac:dyDescent="0.2">
      <c r="A406" s="115" t="s">
        <v>75</v>
      </c>
      <c r="B406" s="83">
        <f t="shared" si="31"/>
        <v>5.0095321666666672</v>
      </c>
      <c r="C406" s="83">
        <f t="shared" si="32"/>
        <v>10.019064333333334</v>
      </c>
      <c r="D406" s="84">
        <f t="shared" si="33"/>
        <v>15.028596500000001</v>
      </c>
    </row>
    <row r="407" spans="1:4" x14ac:dyDescent="0.2">
      <c r="A407" s="115" t="s">
        <v>76</v>
      </c>
      <c r="B407" s="83">
        <f t="shared" si="31"/>
        <v>5.0095321666666672</v>
      </c>
      <c r="C407" s="83">
        <f t="shared" si="32"/>
        <v>10.019064333333334</v>
      </c>
      <c r="D407" s="84">
        <f t="shared" si="33"/>
        <v>15.028596500000001</v>
      </c>
    </row>
    <row r="408" spans="1:4" x14ac:dyDescent="0.2">
      <c r="A408" s="115" t="s">
        <v>77</v>
      </c>
      <c r="B408" s="83">
        <f t="shared" si="31"/>
        <v>5.0095321666666672</v>
      </c>
      <c r="C408" s="83">
        <f t="shared" si="32"/>
        <v>10.019064333333334</v>
      </c>
      <c r="D408" s="84">
        <f t="shared" si="33"/>
        <v>15.028596500000001</v>
      </c>
    </row>
    <row r="409" spans="1:4" ht="13.5" thickBot="1" x14ac:dyDescent="0.25">
      <c r="A409" s="116" t="s">
        <v>78</v>
      </c>
      <c r="B409" s="49">
        <f t="shared" si="31"/>
        <v>5.0095321666666672</v>
      </c>
      <c r="C409" s="49">
        <f t="shared" si="32"/>
        <v>10.019064333333334</v>
      </c>
      <c r="D409" s="50">
        <f t="shared" si="33"/>
        <v>15.028596500000001</v>
      </c>
    </row>
    <row r="410" spans="1:4" ht="14.25" thickTop="1" thickBot="1" x14ac:dyDescent="0.25"/>
    <row r="411" spans="1:4" ht="14.25" thickTop="1" thickBot="1" x14ac:dyDescent="0.25">
      <c r="A411" s="52" t="s">
        <v>85</v>
      </c>
      <c r="B411" s="85"/>
      <c r="C411" s="85"/>
      <c r="D411" s="86"/>
    </row>
    <row r="412" spans="1:4" ht="13.5" thickBot="1" x14ac:dyDescent="0.25">
      <c r="A412" s="143" t="s">
        <v>3</v>
      </c>
      <c r="B412" s="118" t="s">
        <v>18</v>
      </c>
      <c r="C412" s="118" t="s">
        <v>19</v>
      </c>
      <c r="D412" s="119" t="s">
        <v>47</v>
      </c>
    </row>
    <row r="413" spans="1:4" x14ac:dyDescent="0.2">
      <c r="A413" s="112">
        <v>8</v>
      </c>
      <c r="B413" s="111">
        <f t="shared" ref="B413:B447" si="34">+AN13/12</f>
        <v>962.53166666666664</v>
      </c>
      <c r="C413" s="111">
        <f t="shared" ref="C413:C447" si="35">+AO13/12</f>
        <v>1925.0633333333333</v>
      </c>
      <c r="D413" s="113">
        <f t="shared" ref="D413:D447" si="36">+(AN13+AO13)/12</f>
        <v>2887.5949999999998</v>
      </c>
    </row>
    <row r="414" spans="1:4" x14ac:dyDescent="0.2">
      <c r="A414" s="36">
        <f>+A413+1</f>
        <v>9</v>
      </c>
      <c r="B414" s="45">
        <f t="shared" si="34"/>
        <v>978.64249999999993</v>
      </c>
      <c r="C414" s="45">
        <f t="shared" si="35"/>
        <v>1957.2841666666666</v>
      </c>
      <c r="D414" s="46">
        <f t="shared" si="36"/>
        <v>2935.9266666666663</v>
      </c>
    </row>
    <row r="415" spans="1:4" x14ac:dyDescent="0.2">
      <c r="A415" s="36">
        <f t="shared" ref="A415:A443" si="37">+A414+1</f>
        <v>10</v>
      </c>
      <c r="B415" s="45">
        <f t="shared" si="34"/>
        <v>995.18833333333339</v>
      </c>
      <c r="C415" s="45">
        <f t="shared" si="35"/>
        <v>1990.3774999999998</v>
      </c>
      <c r="D415" s="46">
        <f t="shared" si="36"/>
        <v>2985.5658333333336</v>
      </c>
    </row>
    <row r="416" spans="1:4" x14ac:dyDescent="0.2">
      <c r="A416" s="36">
        <f t="shared" si="37"/>
        <v>11</v>
      </c>
      <c r="B416" s="45">
        <f t="shared" si="34"/>
        <v>1012.1958333333333</v>
      </c>
      <c r="C416" s="45">
        <f t="shared" si="35"/>
        <v>2024.3916666666667</v>
      </c>
      <c r="D416" s="46">
        <f t="shared" si="36"/>
        <v>3036.5875000000001</v>
      </c>
    </row>
    <row r="417" spans="1:4" x14ac:dyDescent="0.2">
      <c r="A417" s="36">
        <f t="shared" si="37"/>
        <v>12</v>
      </c>
      <c r="B417" s="45">
        <f t="shared" si="34"/>
        <v>1029.6691666666668</v>
      </c>
      <c r="C417" s="45">
        <f t="shared" si="35"/>
        <v>2059.3383333333336</v>
      </c>
      <c r="D417" s="46">
        <f t="shared" si="36"/>
        <v>3089.0075000000002</v>
      </c>
    </row>
    <row r="418" spans="1:4" x14ac:dyDescent="0.2">
      <c r="A418" s="36">
        <f t="shared" si="37"/>
        <v>13</v>
      </c>
      <c r="B418" s="45">
        <f t="shared" si="34"/>
        <v>1047.6233333333332</v>
      </c>
      <c r="C418" s="45">
        <f t="shared" si="35"/>
        <v>2095.2466666666664</v>
      </c>
      <c r="D418" s="46">
        <f t="shared" si="36"/>
        <v>3142.8700000000003</v>
      </c>
    </row>
    <row r="419" spans="1:4" x14ac:dyDescent="0.2">
      <c r="A419" s="36">
        <f t="shared" si="37"/>
        <v>14</v>
      </c>
      <c r="B419" s="45">
        <f t="shared" si="34"/>
        <v>1066.0733333333333</v>
      </c>
      <c r="C419" s="45">
        <f t="shared" si="35"/>
        <v>2132.1466666666665</v>
      </c>
      <c r="D419" s="46">
        <f t="shared" si="36"/>
        <v>3198.22</v>
      </c>
    </row>
    <row r="420" spans="1:4" x14ac:dyDescent="0.2">
      <c r="A420" s="36">
        <f t="shared" si="37"/>
        <v>15</v>
      </c>
      <c r="B420" s="45">
        <f t="shared" si="34"/>
        <v>1085.0249999999999</v>
      </c>
      <c r="C420" s="45">
        <f t="shared" si="35"/>
        <v>2170.0491666666667</v>
      </c>
      <c r="D420" s="46">
        <f t="shared" si="36"/>
        <v>3255.0741666666668</v>
      </c>
    </row>
    <row r="421" spans="1:4" x14ac:dyDescent="0.2">
      <c r="A421" s="36">
        <f t="shared" si="37"/>
        <v>16</v>
      </c>
      <c r="B421" s="45">
        <f t="shared" si="34"/>
        <v>1104.5066666666667</v>
      </c>
      <c r="C421" s="45">
        <f t="shared" si="35"/>
        <v>2209.0133333333333</v>
      </c>
      <c r="D421" s="46">
        <f t="shared" si="36"/>
        <v>3313.52</v>
      </c>
    </row>
    <row r="422" spans="1:4" x14ac:dyDescent="0.2">
      <c r="A422" s="36">
        <f t="shared" si="37"/>
        <v>17</v>
      </c>
      <c r="B422" s="45">
        <f t="shared" si="34"/>
        <v>1124.51</v>
      </c>
      <c r="C422" s="45">
        <f t="shared" si="35"/>
        <v>2249.0191666666665</v>
      </c>
      <c r="D422" s="46">
        <f t="shared" si="36"/>
        <v>3373.5291666666667</v>
      </c>
    </row>
    <row r="423" spans="1:4" x14ac:dyDescent="0.2">
      <c r="A423" s="36">
        <f t="shared" si="37"/>
        <v>18</v>
      </c>
      <c r="B423" s="45">
        <f t="shared" si="34"/>
        <v>1145.0741666666665</v>
      </c>
      <c r="C423" s="45">
        <f t="shared" si="35"/>
        <v>2290.1475</v>
      </c>
      <c r="D423" s="46">
        <f t="shared" si="36"/>
        <v>3435.2216666666668</v>
      </c>
    </row>
    <row r="424" spans="1:4" x14ac:dyDescent="0.2">
      <c r="A424" s="36">
        <f t="shared" si="37"/>
        <v>19</v>
      </c>
      <c r="B424" s="45">
        <f t="shared" si="34"/>
        <v>1166.1991666666665</v>
      </c>
      <c r="C424" s="45">
        <f t="shared" si="35"/>
        <v>2332.3983333333331</v>
      </c>
      <c r="D424" s="46">
        <f t="shared" si="36"/>
        <v>3498.5974999999999</v>
      </c>
    </row>
    <row r="425" spans="1:4" x14ac:dyDescent="0.2">
      <c r="A425" s="36">
        <f t="shared" si="37"/>
        <v>20</v>
      </c>
      <c r="B425" s="45">
        <f t="shared" si="34"/>
        <v>1187.9100000000001</v>
      </c>
      <c r="C425" s="45">
        <f t="shared" si="35"/>
        <v>2375.8208333333332</v>
      </c>
      <c r="D425" s="46">
        <f t="shared" si="36"/>
        <v>3563.7308333333331</v>
      </c>
    </row>
    <row r="426" spans="1:4" x14ac:dyDescent="0.2">
      <c r="A426" s="36">
        <f t="shared" si="37"/>
        <v>21</v>
      </c>
      <c r="B426" s="45">
        <f t="shared" si="34"/>
        <v>1210.2225000000001</v>
      </c>
      <c r="C426" s="45">
        <f t="shared" si="35"/>
        <v>2420.4458333333332</v>
      </c>
      <c r="D426" s="46">
        <f t="shared" si="36"/>
        <v>3630.6683333333331</v>
      </c>
    </row>
    <row r="427" spans="1:4" x14ac:dyDescent="0.2">
      <c r="A427" s="36">
        <f t="shared" si="37"/>
        <v>22</v>
      </c>
      <c r="B427" s="45">
        <f t="shared" si="34"/>
        <v>1232.5150000000001</v>
      </c>
      <c r="C427" s="45">
        <f t="shared" si="35"/>
        <v>2465.0308333333332</v>
      </c>
      <c r="D427" s="46">
        <f t="shared" si="36"/>
        <v>3697.5458333333336</v>
      </c>
    </row>
    <row r="428" spans="1:4" x14ac:dyDescent="0.2">
      <c r="A428" s="36">
        <f t="shared" si="37"/>
        <v>23</v>
      </c>
      <c r="B428" s="45">
        <f t="shared" si="34"/>
        <v>1254.7525000000001</v>
      </c>
      <c r="C428" s="45">
        <f t="shared" si="35"/>
        <v>2509.5050000000001</v>
      </c>
      <c r="D428" s="46">
        <f t="shared" si="36"/>
        <v>3764.2575000000002</v>
      </c>
    </row>
    <row r="429" spans="1:4" x14ac:dyDescent="0.2">
      <c r="A429" s="36">
        <f t="shared" si="37"/>
        <v>24</v>
      </c>
      <c r="B429" s="45">
        <f t="shared" si="34"/>
        <v>1277.6208333333334</v>
      </c>
      <c r="C429" s="45">
        <f t="shared" si="35"/>
        <v>2555.2424999999998</v>
      </c>
      <c r="D429" s="46">
        <f t="shared" si="36"/>
        <v>3832.8633333333332</v>
      </c>
    </row>
    <row r="430" spans="1:4" x14ac:dyDescent="0.2">
      <c r="A430" s="36">
        <f t="shared" si="37"/>
        <v>25</v>
      </c>
      <c r="B430" s="45">
        <f t="shared" si="34"/>
        <v>1301.0808333333332</v>
      </c>
      <c r="C430" s="45">
        <f t="shared" si="35"/>
        <v>2602.1616666666664</v>
      </c>
      <c r="D430" s="46">
        <f t="shared" si="36"/>
        <v>3903.2424999999998</v>
      </c>
    </row>
    <row r="431" spans="1:4" x14ac:dyDescent="0.2">
      <c r="A431" s="36">
        <f t="shared" si="37"/>
        <v>26</v>
      </c>
      <c r="B431" s="45">
        <f t="shared" si="34"/>
        <v>1325.1666666666667</v>
      </c>
      <c r="C431" s="45">
        <f t="shared" si="35"/>
        <v>2650.3333333333335</v>
      </c>
      <c r="D431" s="46">
        <f t="shared" si="36"/>
        <v>3975.5</v>
      </c>
    </row>
    <row r="432" spans="1:4" x14ac:dyDescent="0.2">
      <c r="A432" s="36">
        <f t="shared" si="37"/>
        <v>27</v>
      </c>
      <c r="B432" s="45">
        <f t="shared" si="34"/>
        <v>1349.8683333333333</v>
      </c>
      <c r="C432" s="45">
        <f t="shared" si="35"/>
        <v>2699.7366666666667</v>
      </c>
      <c r="D432" s="46">
        <f t="shared" si="36"/>
        <v>4049.605</v>
      </c>
    </row>
    <row r="433" spans="1:4" x14ac:dyDescent="0.2">
      <c r="A433" s="36">
        <f t="shared" si="37"/>
        <v>28</v>
      </c>
      <c r="B433" s="45">
        <f t="shared" si="34"/>
        <v>1375.2266666666667</v>
      </c>
      <c r="C433" s="45">
        <f t="shared" si="35"/>
        <v>2750.4533333333334</v>
      </c>
      <c r="D433" s="46">
        <f t="shared" si="36"/>
        <v>4125.68</v>
      </c>
    </row>
    <row r="434" spans="1:4" x14ac:dyDescent="0.2">
      <c r="A434" s="36">
        <f t="shared" si="37"/>
        <v>29</v>
      </c>
      <c r="B434" s="45">
        <f t="shared" si="34"/>
        <v>1401.2416666666668</v>
      </c>
      <c r="C434" s="45">
        <f t="shared" si="35"/>
        <v>2802.4825000000001</v>
      </c>
      <c r="D434" s="46">
        <f t="shared" si="36"/>
        <v>4203.7241666666669</v>
      </c>
    </row>
    <row r="435" spans="1:4" x14ac:dyDescent="0.2">
      <c r="A435" s="36">
        <f t="shared" si="37"/>
        <v>30</v>
      </c>
      <c r="B435" s="45">
        <f t="shared" si="34"/>
        <v>1427.9425000000001</v>
      </c>
      <c r="C435" s="45">
        <f t="shared" si="35"/>
        <v>2855.8841666666667</v>
      </c>
      <c r="D435" s="46">
        <f t="shared" si="36"/>
        <v>4283.8266666666668</v>
      </c>
    </row>
    <row r="436" spans="1:4" x14ac:dyDescent="0.2">
      <c r="A436" s="36">
        <f t="shared" si="37"/>
        <v>31</v>
      </c>
      <c r="B436" s="45">
        <f t="shared" si="34"/>
        <v>1455.3341666666665</v>
      </c>
      <c r="C436" s="45">
        <f t="shared" si="35"/>
        <v>2910.6683333333331</v>
      </c>
      <c r="D436" s="46">
        <f t="shared" si="36"/>
        <v>4366.0024999999996</v>
      </c>
    </row>
    <row r="437" spans="1:4" x14ac:dyDescent="0.2">
      <c r="A437" s="36">
        <f t="shared" si="37"/>
        <v>32</v>
      </c>
      <c r="B437" s="45">
        <f t="shared" si="34"/>
        <v>1483.4525000000001</v>
      </c>
      <c r="C437" s="45">
        <f t="shared" si="35"/>
        <v>2966.9058333333337</v>
      </c>
      <c r="D437" s="46">
        <f t="shared" si="36"/>
        <v>4450.3583333333336</v>
      </c>
    </row>
    <row r="438" spans="1:4" x14ac:dyDescent="0.2">
      <c r="A438" s="36">
        <f t="shared" si="37"/>
        <v>33</v>
      </c>
      <c r="B438" s="45">
        <f t="shared" si="34"/>
        <v>1512.2825</v>
      </c>
      <c r="C438" s="45">
        <f t="shared" si="35"/>
        <v>3024.5650000000001</v>
      </c>
      <c r="D438" s="46">
        <f t="shared" si="36"/>
        <v>4536.8474999999999</v>
      </c>
    </row>
    <row r="439" spans="1:4" x14ac:dyDescent="0.2">
      <c r="A439" s="36">
        <f t="shared" si="37"/>
        <v>34</v>
      </c>
      <c r="B439" s="45">
        <f t="shared" si="34"/>
        <v>1541.8841666666667</v>
      </c>
      <c r="C439" s="45">
        <f t="shared" si="35"/>
        <v>3083.7674999999999</v>
      </c>
      <c r="D439" s="46">
        <f t="shared" si="36"/>
        <v>4625.6516666666666</v>
      </c>
    </row>
    <row r="440" spans="1:4" x14ac:dyDescent="0.2">
      <c r="A440" s="36">
        <f t="shared" si="37"/>
        <v>35</v>
      </c>
      <c r="B440" s="45">
        <f t="shared" si="34"/>
        <v>1572.2616666666665</v>
      </c>
      <c r="C440" s="45">
        <f t="shared" si="35"/>
        <v>3144.5233333333331</v>
      </c>
      <c r="D440" s="46">
        <f t="shared" si="36"/>
        <v>4716.7849999999999</v>
      </c>
    </row>
    <row r="441" spans="1:4" x14ac:dyDescent="0.2">
      <c r="A441" s="36">
        <f t="shared" si="37"/>
        <v>36</v>
      </c>
      <c r="B441" s="45">
        <f t="shared" si="34"/>
        <v>1603.4208333333333</v>
      </c>
      <c r="C441" s="45">
        <f t="shared" si="35"/>
        <v>3206.8416666666667</v>
      </c>
      <c r="D441" s="46">
        <f t="shared" si="36"/>
        <v>4810.2624999999998</v>
      </c>
    </row>
    <row r="442" spans="1:4" x14ac:dyDescent="0.2">
      <c r="A442" s="36">
        <f t="shared" si="37"/>
        <v>37</v>
      </c>
      <c r="B442" s="45">
        <f t="shared" si="34"/>
        <v>1635.3966666666665</v>
      </c>
      <c r="C442" s="45">
        <f t="shared" si="35"/>
        <v>3270.7933333333331</v>
      </c>
      <c r="D442" s="46">
        <f t="shared" si="36"/>
        <v>4906.1899999999996</v>
      </c>
    </row>
    <row r="443" spans="1:4" x14ac:dyDescent="0.2">
      <c r="A443" s="36">
        <f t="shared" si="37"/>
        <v>38</v>
      </c>
      <c r="B443" s="45">
        <f t="shared" si="34"/>
        <v>1668.8208333333332</v>
      </c>
      <c r="C443" s="45">
        <f t="shared" si="35"/>
        <v>3337.6408333333334</v>
      </c>
      <c r="D443" s="46">
        <f t="shared" si="36"/>
        <v>5006.461666666667</v>
      </c>
    </row>
    <row r="444" spans="1:4" x14ac:dyDescent="0.2">
      <c r="A444" s="36">
        <f>+A443+1</f>
        <v>39</v>
      </c>
      <c r="B444" s="45">
        <f t="shared" si="34"/>
        <v>1703.1908333333333</v>
      </c>
      <c r="C444" s="45">
        <f t="shared" si="35"/>
        <v>3406.3816666666667</v>
      </c>
      <c r="D444" s="46">
        <f t="shared" si="36"/>
        <v>5109.5725000000002</v>
      </c>
    </row>
    <row r="445" spans="1:4" x14ac:dyDescent="0.2">
      <c r="A445" s="36">
        <f>+A444+1</f>
        <v>40</v>
      </c>
      <c r="B445" s="45">
        <f t="shared" si="34"/>
        <v>1738.4483333333335</v>
      </c>
      <c r="C445" s="45">
        <f t="shared" si="35"/>
        <v>3476.8958333333335</v>
      </c>
      <c r="D445" s="46">
        <f t="shared" si="36"/>
        <v>5215.3441666666668</v>
      </c>
    </row>
    <row r="446" spans="1:4" x14ac:dyDescent="0.2">
      <c r="A446" s="36">
        <f>+A445+1</f>
        <v>41</v>
      </c>
      <c r="B446" s="45">
        <f t="shared" si="34"/>
        <v>1774.6266666666668</v>
      </c>
      <c r="C446" s="45">
        <f t="shared" si="35"/>
        <v>3549.2533333333336</v>
      </c>
      <c r="D446" s="46">
        <f t="shared" si="36"/>
        <v>5323.88</v>
      </c>
    </row>
    <row r="447" spans="1:4" ht="13.5" thickBot="1" x14ac:dyDescent="0.25">
      <c r="A447" s="38">
        <f>+A446+1</f>
        <v>42</v>
      </c>
      <c r="B447" s="49">
        <f t="shared" si="34"/>
        <v>1811.7425000000001</v>
      </c>
      <c r="C447" s="49">
        <f t="shared" si="35"/>
        <v>3623.4850000000001</v>
      </c>
      <c r="D447" s="50">
        <f t="shared" si="36"/>
        <v>5435.2275</v>
      </c>
    </row>
    <row r="448" spans="1:4" ht="13.5" thickTop="1" x14ac:dyDescent="0.2">
      <c r="A448" t="s">
        <v>10</v>
      </c>
      <c r="C448" s="159">
        <f>+E$17</f>
        <v>104.24460000000001</v>
      </c>
    </row>
    <row r="452" spans="1:1" x14ac:dyDescent="0.2">
      <c r="A452" s="255" t="s">
        <v>150</v>
      </c>
    </row>
    <row r="454" spans="1:1" x14ac:dyDescent="0.2">
      <c r="A454" s="255" t="s">
        <v>143</v>
      </c>
    </row>
    <row r="455" spans="1:1" x14ac:dyDescent="0.2">
      <c r="A455" s="157" t="s">
        <v>151</v>
      </c>
    </row>
    <row r="456" spans="1:1" x14ac:dyDescent="0.2">
      <c r="A456" s="157" t="s">
        <v>152</v>
      </c>
    </row>
    <row r="457" spans="1:1" x14ac:dyDescent="0.2">
      <c r="A457" s="157" t="s">
        <v>153</v>
      </c>
    </row>
    <row r="458" spans="1:1" x14ac:dyDescent="0.2">
      <c r="A458" s="157" t="s">
        <v>154</v>
      </c>
    </row>
    <row r="459" spans="1:1" x14ac:dyDescent="0.2">
      <c r="A459" s="157" t="s">
        <v>155</v>
      </c>
    </row>
    <row r="460" spans="1:1" x14ac:dyDescent="0.2">
      <c r="A460" s="157" t="s">
        <v>156</v>
      </c>
    </row>
    <row r="461" spans="1:1" x14ac:dyDescent="0.2">
      <c r="A461" s="157" t="s">
        <v>157</v>
      </c>
    </row>
    <row r="462" spans="1:1" x14ac:dyDescent="0.2">
      <c r="A462" s="157" t="s">
        <v>158</v>
      </c>
    </row>
    <row r="463" spans="1:1" x14ac:dyDescent="0.2">
      <c r="A463" s="157" t="s">
        <v>159</v>
      </c>
    </row>
    <row r="464" spans="1:1" x14ac:dyDescent="0.2">
      <c r="A464" s="157" t="s">
        <v>160</v>
      </c>
    </row>
    <row r="465" spans="1:1" x14ac:dyDescent="0.2">
      <c r="A465" s="157" t="s">
        <v>161</v>
      </c>
    </row>
    <row r="466" spans="1:1" x14ac:dyDescent="0.2">
      <c r="A466" s="157" t="s">
        <v>162</v>
      </c>
    </row>
    <row r="467" spans="1:1" x14ac:dyDescent="0.2">
      <c r="A467" s="157" t="s">
        <v>163</v>
      </c>
    </row>
    <row r="468" spans="1:1" x14ac:dyDescent="0.2">
      <c r="A468" s="157" t="s">
        <v>164</v>
      </c>
    </row>
    <row r="469" spans="1:1" x14ac:dyDescent="0.2">
      <c r="A469" s="157" t="s">
        <v>165</v>
      </c>
    </row>
    <row r="470" spans="1:1" x14ac:dyDescent="0.2">
      <c r="A470" s="157" t="s">
        <v>166</v>
      </c>
    </row>
    <row r="471" spans="1:1" x14ac:dyDescent="0.2">
      <c r="A471" s="157" t="s">
        <v>167</v>
      </c>
    </row>
    <row r="472" spans="1:1" x14ac:dyDescent="0.2">
      <c r="A472" s="157" t="s">
        <v>168</v>
      </c>
    </row>
    <row r="473" spans="1:1" x14ac:dyDescent="0.2">
      <c r="A473" s="157" t="s">
        <v>169</v>
      </c>
    </row>
    <row r="474" spans="1:1" x14ac:dyDescent="0.2">
      <c r="A474" s="157" t="s">
        <v>170</v>
      </c>
    </row>
    <row r="475" spans="1:1" x14ac:dyDescent="0.2">
      <c r="A475" s="157" t="s">
        <v>171</v>
      </c>
    </row>
    <row r="476" spans="1:1" x14ac:dyDescent="0.2">
      <c r="A476" s="157" t="s">
        <v>172</v>
      </c>
    </row>
    <row r="477" spans="1:1" x14ac:dyDescent="0.2">
      <c r="A477" s="157" t="s">
        <v>173</v>
      </c>
    </row>
    <row r="478" spans="1:1" x14ac:dyDescent="0.2">
      <c r="A478" s="157" t="s">
        <v>174</v>
      </c>
    </row>
    <row r="479" spans="1:1" x14ac:dyDescent="0.2">
      <c r="A479" s="157" t="s">
        <v>175</v>
      </c>
    </row>
    <row r="480" spans="1:1" x14ac:dyDescent="0.2">
      <c r="A480" s="157" t="s">
        <v>176</v>
      </c>
    </row>
    <row r="481" spans="1:1" x14ac:dyDescent="0.2">
      <c r="A481" s="157" t="s">
        <v>177</v>
      </c>
    </row>
    <row r="482" spans="1:1" x14ac:dyDescent="0.2">
      <c r="A482" s="157"/>
    </row>
    <row r="483" spans="1:1" x14ac:dyDescent="0.2">
      <c r="A483" s="255" t="s">
        <v>144</v>
      </c>
    </row>
    <row r="484" spans="1:1" x14ac:dyDescent="0.2">
      <c r="A484" s="157" t="s">
        <v>178</v>
      </c>
    </row>
    <row r="485" spans="1:1" x14ac:dyDescent="0.2">
      <c r="A485" s="157" t="s">
        <v>179</v>
      </c>
    </row>
    <row r="486" spans="1:1" x14ac:dyDescent="0.2">
      <c r="A486" s="157" t="s">
        <v>180</v>
      </c>
    </row>
    <row r="487" spans="1:1" x14ac:dyDescent="0.2">
      <c r="A487" s="157" t="s">
        <v>181</v>
      </c>
    </row>
    <row r="488" spans="1:1" x14ac:dyDescent="0.2">
      <c r="A488" s="157" t="s">
        <v>182</v>
      </c>
    </row>
    <row r="489" spans="1:1" x14ac:dyDescent="0.2">
      <c r="A489" s="157" t="s">
        <v>183</v>
      </c>
    </row>
    <row r="490" spans="1:1" x14ac:dyDescent="0.2">
      <c r="A490" s="157" t="s">
        <v>184</v>
      </c>
    </row>
    <row r="491" spans="1:1" x14ac:dyDescent="0.2">
      <c r="A491" s="157" t="s">
        <v>185</v>
      </c>
    </row>
    <row r="492" spans="1:1" x14ac:dyDescent="0.2">
      <c r="A492" s="157"/>
    </row>
    <row r="493" spans="1:1" x14ac:dyDescent="0.2">
      <c r="A493" s="255" t="s">
        <v>145</v>
      </c>
    </row>
    <row r="494" spans="1:1" x14ac:dyDescent="0.2">
      <c r="A494" s="157" t="s">
        <v>186</v>
      </c>
    </row>
    <row r="495" spans="1:1" x14ac:dyDescent="0.2">
      <c r="A495" s="157" t="s">
        <v>187</v>
      </c>
    </row>
    <row r="496" spans="1:1" x14ac:dyDescent="0.2">
      <c r="A496" s="157" t="s">
        <v>188</v>
      </c>
    </row>
    <row r="497" spans="1:1" x14ac:dyDescent="0.2">
      <c r="A497" s="157" t="s">
        <v>189</v>
      </c>
    </row>
    <row r="498" spans="1:1" x14ac:dyDescent="0.2">
      <c r="A498" s="157" t="s">
        <v>190</v>
      </c>
    </row>
    <row r="499" spans="1:1" x14ac:dyDescent="0.2">
      <c r="A499" s="157" t="s">
        <v>191</v>
      </c>
    </row>
    <row r="500" spans="1:1" x14ac:dyDescent="0.2">
      <c r="A500" s="157"/>
    </row>
    <row r="501" spans="1:1" x14ac:dyDescent="0.2">
      <c r="A501" s="255" t="s">
        <v>146</v>
      </c>
    </row>
    <row r="502" spans="1:1" x14ac:dyDescent="0.2">
      <c r="A502" s="157" t="s">
        <v>192</v>
      </c>
    </row>
    <row r="503" spans="1:1" x14ac:dyDescent="0.2">
      <c r="A503" s="157" t="s">
        <v>193</v>
      </c>
    </row>
    <row r="504" spans="1:1" x14ac:dyDescent="0.2">
      <c r="A504" s="157"/>
    </row>
    <row r="505" spans="1:1" x14ac:dyDescent="0.2">
      <c r="A505" s="255" t="s">
        <v>147</v>
      </c>
    </row>
    <row r="506" spans="1:1" x14ac:dyDescent="0.2">
      <c r="A506" s="157" t="s">
        <v>194</v>
      </c>
    </row>
    <row r="507" spans="1:1" x14ac:dyDescent="0.2">
      <c r="A507" s="157" t="s">
        <v>195</v>
      </c>
    </row>
    <row r="508" spans="1:1" x14ac:dyDescent="0.2">
      <c r="A508" s="157"/>
    </row>
    <row r="509" spans="1:1" x14ac:dyDescent="0.2">
      <c r="A509" s="289" t="s">
        <v>148</v>
      </c>
    </row>
    <row r="510" spans="1:1" x14ac:dyDescent="0.2">
      <c r="A510" s="289" t="s">
        <v>149</v>
      </c>
    </row>
  </sheetData>
  <mergeCells count="5">
    <mergeCell ref="A337:E337"/>
    <mergeCell ref="C303:D303"/>
    <mergeCell ref="E303:F303"/>
    <mergeCell ref="A329:C329"/>
    <mergeCell ref="A288:C288"/>
  </mergeCells>
  <phoneticPr fontId="0" type="noConversion"/>
  <pageMargins left="0.78740157480314965" right="0.78740157480314965" top="0.65" bottom="0.56999999999999995" header="0" footer="0"/>
  <pageSetup paperSize="9" fitToWidth="0" orientation="portrait" horizontalDpi="4294967292" verticalDpi="4294967292" r:id="rId1"/>
  <headerFooter alignWithMargins="0">
    <oddFooter>&amp;L&amp;D, &amp;T&amp;C&amp;8Side &amp;P af &amp;N&amp;R&amp;8JL</oddFooter>
  </headerFooter>
  <rowBreaks count="4" manualBreakCount="4">
    <brk id="127" max="5" man="1"/>
    <brk id="177" max="5" man="1"/>
    <brk id="226" max="5" man="1"/>
    <brk id="33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27" sqref="B27"/>
    </sheetView>
  </sheetViews>
  <sheetFormatPr defaultRowHeight="12.75" x14ac:dyDescent="0.2"/>
  <cols>
    <col min="1" max="1" width="15.42578125" customWidth="1"/>
  </cols>
  <sheetData>
    <row r="1" spans="1:2" ht="15.75" x14ac:dyDescent="0.25">
      <c r="A1" s="92" t="s">
        <v>65</v>
      </c>
    </row>
    <row r="2" spans="1:2" s="157" customFormat="1" x14ac:dyDescent="0.2"/>
    <row r="3" spans="1:2" s="157" customFormat="1" x14ac:dyDescent="0.2">
      <c r="A3" s="157" t="s">
        <v>95</v>
      </c>
      <c r="B3" s="158">
        <v>100</v>
      </c>
    </row>
    <row r="4" spans="1:2" s="157" customFormat="1" x14ac:dyDescent="0.2">
      <c r="A4" s="157" t="s">
        <v>94</v>
      </c>
      <c r="B4" s="158">
        <v>101.8254</v>
      </c>
    </row>
    <row r="5" spans="1:2" x14ac:dyDescent="0.2">
      <c r="A5" t="s">
        <v>93</v>
      </c>
      <c r="B5" s="159">
        <v>103.3039</v>
      </c>
    </row>
    <row r="6" spans="1:2" x14ac:dyDescent="0.2">
      <c r="A6" t="s">
        <v>60</v>
      </c>
      <c r="B6" s="159">
        <v>104.8258</v>
      </c>
    </row>
    <row r="7" spans="1:2" x14ac:dyDescent="0.2">
      <c r="A7" t="s">
        <v>61</v>
      </c>
      <c r="B7" s="159">
        <v>105.7064</v>
      </c>
    </row>
    <row r="8" spans="1:2" x14ac:dyDescent="0.2">
      <c r="A8" t="s">
        <v>62</v>
      </c>
      <c r="B8" s="159">
        <v>106.20229999999999</v>
      </c>
    </row>
    <row r="9" spans="1:2" x14ac:dyDescent="0.2">
      <c r="A9" t="s">
        <v>63</v>
      </c>
      <c r="B9" s="159">
        <v>109.4525</v>
      </c>
    </row>
    <row r="10" spans="1:2" x14ac:dyDescent="0.2">
      <c r="A10" t="s">
        <v>64</v>
      </c>
      <c r="B10" s="159">
        <v>110.6198</v>
      </c>
    </row>
    <row r="11" spans="1:2" x14ac:dyDescent="0.2">
      <c r="A11" t="s">
        <v>59</v>
      </c>
      <c r="B11" s="159">
        <v>111.7448</v>
      </c>
    </row>
    <row r="12" spans="1:2" x14ac:dyDescent="0.2">
      <c r="A12" t="s">
        <v>66</v>
      </c>
      <c r="B12" s="159">
        <v>113.4419</v>
      </c>
    </row>
    <row r="13" spans="1:2" x14ac:dyDescent="0.2">
      <c r="A13" t="s">
        <v>88</v>
      </c>
      <c r="B13" s="159">
        <v>115.46769999999999</v>
      </c>
    </row>
    <row r="14" spans="1:2" x14ac:dyDescent="0.2">
      <c r="A14" t="s">
        <v>90</v>
      </c>
      <c r="B14" s="159">
        <v>116.2863</v>
      </c>
    </row>
    <row r="15" spans="1:2" x14ac:dyDescent="0.2">
      <c r="A15" t="s">
        <v>91</v>
      </c>
      <c r="B15" s="159">
        <v>118.3185</v>
      </c>
    </row>
    <row r="16" spans="1:2" x14ac:dyDescent="0.2">
      <c r="A16" t="s">
        <v>92</v>
      </c>
      <c r="B16" s="159">
        <v>119.4136</v>
      </c>
    </row>
    <row r="17" spans="1:2" x14ac:dyDescent="0.2">
      <c r="A17" t="s">
        <v>98</v>
      </c>
      <c r="B17" s="159">
        <v>121.79130000000001</v>
      </c>
    </row>
    <row r="18" spans="1:2" x14ac:dyDescent="0.2">
      <c r="A18" t="s">
        <v>99</v>
      </c>
      <c r="B18" s="159">
        <v>126.364</v>
      </c>
    </row>
    <row r="19" spans="1:2" x14ac:dyDescent="0.2">
      <c r="A19" t="s">
        <v>100</v>
      </c>
      <c r="B19" s="159">
        <v>128.86279999999999</v>
      </c>
    </row>
    <row r="20" spans="1:2" x14ac:dyDescent="0.2">
      <c r="A20" t="s">
        <v>112</v>
      </c>
      <c r="B20" s="159">
        <v>129.65440000000001</v>
      </c>
    </row>
    <row r="21" spans="1:2" x14ac:dyDescent="0.2">
      <c r="A21" t="s">
        <v>113</v>
      </c>
      <c r="B21" s="159">
        <v>131.066</v>
      </c>
    </row>
    <row r="22" spans="1:2" x14ac:dyDescent="0.2">
      <c r="A22" s="157" t="s">
        <v>116</v>
      </c>
      <c r="B22" s="159">
        <v>100</v>
      </c>
    </row>
    <row r="23" spans="1:2" x14ac:dyDescent="0.2">
      <c r="A23" t="s">
        <v>114</v>
      </c>
      <c r="B23" s="159">
        <v>101.304</v>
      </c>
    </row>
    <row r="24" spans="1:2" x14ac:dyDescent="0.2">
      <c r="A24" t="s">
        <v>122</v>
      </c>
      <c r="B24" s="159">
        <v>101.304</v>
      </c>
    </row>
    <row r="25" spans="1:2" x14ac:dyDescent="0.2">
      <c r="A25" t="s">
        <v>121</v>
      </c>
      <c r="B25" s="159">
        <v>101.7162</v>
      </c>
    </row>
    <row r="26" spans="1:2" x14ac:dyDescent="0.2">
      <c r="A26" s="157" t="s">
        <v>134</v>
      </c>
      <c r="B26" s="159">
        <v>102.17449999999999</v>
      </c>
    </row>
    <row r="27" spans="1:2" x14ac:dyDescent="0.2">
      <c r="A27" s="157" t="s">
        <v>138</v>
      </c>
      <c r="B27" s="159">
        <v>102.98820000000001</v>
      </c>
    </row>
    <row r="28" spans="1:2" x14ac:dyDescent="0.2">
      <c r="B28" s="159"/>
    </row>
    <row r="29" spans="1:2" x14ac:dyDescent="0.2">
      <c r="B29" s="159"/>
    </row>
    <row r="30" spans="1:2" x14ac:dyDescent="0.2">
      <c r="B30" s="159"/>
    </row>
    <row r="31" spans="1:2" x14ac:dyDescent="0.2">
      <c r="B31" s="159"/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april 2017</vt:lpstr>
      <vt:lpstr>Reguleringsprocenter</vt:lpstr>
      <vt:lpstr>'Løntabel 1. april 2017'!Udskriftsområde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Dawn Fastholm</cp:lastModifiedBy>
  <cp:lastPrinted>2017-02-23T12:10:34Z</cp:lastPrinted>
  <dcterms:created xsi:type="dcterms:W3CDTF">2000-02-04T16:57:52Z</dcterms:created>
  <dcterms:modified xsi:type="dcterms:W3CDTF">2017-02-23T12:13:19Z</dcterms:modified>
</cp:coreProperties>
</file>