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Users\cp\ShareFile\Personal Folders\"/>
    </mc:Choice>
  </mc:AlternateContent>
  <xr:revisionPtr revIDLastSave="0" documentId="8_{115C5AB4-D5AF-4DD1-AF57-CC15161CD825}" xr6:coauthVersionLast="33" xr6:coauthVersionMax="33" xr10:uidLastSave="{00000000-0000-0000-0000-000000000000}"/>
  <bookViews>
    <workbookView xWindow="0" yWindow="0" windowWidth="25200" windowHeight="11175" xr2:uid="{00000000-000D-0000-FFFF-FFFF00000000}"/>
  </bookViews>
  <sheets>
    <sheet name="Løntabel 1. april 2018" sheetId="1" r:id="rId1"/>
    <sheet name="Reguleringsprocenter" sheetId="2" r:id="rId2"/>
  </sheets>
  <definedNames>
    <definedName name="_xlnm.Print_Area" localSheetId="0">'Løntabel 1. april 2018'!$A$1:$G$481</definedName>
  </definedNames>
  <calcPr calcId="179017"/>
</workbook>
</file>

<file path=xl/calcChain.xml><?xml version="1.0" encoding="utf-8"?>
<calcChain xmlns="http://schemas.openxmlformats.org/spreadsheetml/2006/main">
  <c r="D194" i="1" l="1"/>
  <c r="A135" i="1"/>
  <c r="AI51" i="1" l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C300" i="1"/>
  <c r="B87" i="1"/>
  <c r="B187" i="1" s="1"/>
  <c r="C39" i="1"/>
  <c r="B2" i="1"/>
  <c r="C222" i="1"/>
  <c r="C191" i="1"/>
  <c r="D247" i="1"/>
  <c r="F247" i="1" s="1"/>
  <c r="F81" i="1"/>
  <c r="F131" i="1" s="1"/>
  <c r="AI45" i="1"/>
  <c r="AK45" i="1"/>
  <c r="AL45" i="1"/>
  <c r="C321" i="1" s="1"/>
  <c r="AN45" i="1"/>
  <c r="B415" i="1" s="1"/>
  <c r="AO45" i="1"/>
  <c r="C415" i="1" s="1"/>
  <c r="AI46" i="1"/>
  <c r="AK46" i="1"/>
  <c r="B322" i="1" s="1"/>
  <c r="AL46" i="1"/>
  <c r="C322" i="1" s="1"/>
  <c r="AN46" i="1"/>
  <c r="B416" i="1" s="1"/>
  <c r="AO46" i="1"/>
  <c r="C416" i="1" s="1"/>
  <c r="AI47" i="1"/>
  <c r="AK47" i="1"/>
  <c r="B323" i="1" s="1"/>
  <c r="AL47" i="1"/>
  <c r="C323" i="1" s="1"/>
  <c r="AN47" i="1"/>
  <c r="B417" i="1" s="1"/>
  <c r="AO47" i="1"/>
  <c r="C417" i="1" s="1"/>
  <c r="AI48" i="1"/>
  <c r="AK48" i="1"/>
  <c r="B324" i="1" s="1"/>
  <c r="AL48" i="1"/>
  <c r="C324" i="1" s="1"/>
  <c r="AN48" i="1"/>
  <c r="AO48" i="1"/>
  <c r="AI49" i="1"/>
  <c r="AK49" i="1"/>
  <c r="B325" i="1" s="1"/>
  <c r="AL49" i="1"/>
  <c r="C325" i="1" s="1"/>
  <c r="AN49" i="1"/>
  <c r="AO49" i="1"/>
  <c r="AI50" i="1"/>
  <c r="AK50" i="1"/>
  <c r="AL50" i="1"/>
  <c r="C326" i="1" s="1"/>
  <c r="AN50" i="1"/>
  <c r="AO50" i="1"/>
  <c r="B327" i="1"/>
  <c r="C327" i="1"/>
  <c r="B328" i="1"/>
  <c r="B329" i="1"/>
  <c r="C329" i="1"/>
  <c r="B330" i="1"/>
  <c r="C330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10" i="1"/>
  <c r="AO14" i="1"/>
  <c r="C384" i="1" s="1"/>
  <c r="AO15" i="1"/>
  <c r="C385" i="1" s="1"/>
  <c r="AO16" i="1"/>
  <c r="C386" i="1" s="1"/>
  <c r="AO17" i="1"/>
  <c r="C387" i="1" s="1"/>
  <c r="AO18" i="1"/>
  <c r="C388" i="1" s="1"/>
  <c r="AO19" i="1"/>
  <c r="C389" i="1" s="1"/>
  <c r="AO20" i="1"/>
  <c r="C390" i="1" s="1"/>
  <c r="AO21" i="1"/>
  <c r="C391" i="1" s="1"/>
  <c r="AO22" i="1"/>
  <c r="C392" i="1" s="1"/>
  <c r="AO23" i="1"/>
  <c r="C393" i="1" s="1"/>
  <c r="AO24" i="1"/>
  <c r="C394" i="1" s="1"/>
  <c r="AO25" i="1"/>
  <c r="C395" i="1" s="1"/>
  <c r="AO26" i="1"/>
  <c r="C396" i="1" s="1"/>
  <c r="AO27" i="1"/>
  <c r="C397" i="1" s="1"/>
  <c r="AO28" i="1"/>
  <c r="C398" i="1" s="1"/>
  <c r="AO29" i="1"/>
  <c r="C399" i="1" s="1"/>
  <c r="AO30" i="1"/>
  <c r="C400" i="1" s="1"/>
  <c r="AO31" i="1"/>
  <c r="C401" i="1" s="1"/>
  <c r="AO32" i="1"/>
  <c r="C402" i="1" s="1"/>
  <c r="AO33" i="1"/>
  <c r="C403" i="1" s="1"/>
  <c r="AO34" i="1"/>
  <c r="C404" i="1" s="1"/>
  <c r="AO35" i="1"/>
  <c r="C405" i="1" s="1"/>
  <c r="AO36" i="1"/>
  <c r="C406" i="1" s="1"/>
  <c r="AO37" i="1"/>
  <c r="C407" i="1" s="1"/>
  <c r="AO38" i="1"/>
  <c r="C408" i="1" s="1"/>
  <c r="AO39" i="1"/>
  <c r="C409" i="1" s="1"/>
  <c r="AO40" i="1"/>
  <c r="C410" i="1" s="1"/>
  <c r="AO41" i="1"/>
  <c r="C411" i="1" s="1"/>
  <c r="AO42" i="1"/>
  <c r="C412" i="1" s="1"/>
  <c r="AO43" i="1"/>
  <c r="C413" i="1" s="1"/>
  <c r="AO44" i="1"/>
  <c r="C414" i="1" s="1"/>
  <c r="AN14" i="1"/>
  <c r="AN15" i="1"/>
  <c r="B385" i="1" s="1"/>
  <c r="AN16" i="1"/>
  <c r="B386" i="1" s="1"/>
  <c r="AN17" i="1"/>
  <c r="B387" i="1" s="1"/>
  <c r="AN18" i="1"/>
  <c r="B388" i="1" s="1"/>
  <c r="AN19" i="1"/>
  <c r="B389" i="1" s="1"/>
  <c r="AN20" i="1"/>
  <c r="B390" i="1" s="1"/>
  <c r="AN21" i="1"/>
  <c r="B391" i="1" s="1"/>
  <c r="AN22" i="1"/>
  <c r="B392" i="1" s="1"/>
  <c r="AN23" i="1"/>
  <c r="AN24" i="1"/>
  <c r="B394" i="1" s="1"/>
  <c r="AN25" i="1"/>
  <c r="B395" i="1" s="1"/>
  <c r="AN26" i="1"/>
  <c r="B396" i="1" s="1"/>
  <c r="AN27" i="1"/>
  <c r="AN28" i="1"/>
  <c r="B398" i="1" s="1"/>
  <c r="AN29" i="1"/>
  <c r="B399" i="1" s="1"/>
  <c r="AN30" i="1"/>
  <c r="B400" i="1" s="1"/>
  <c r="AN31" i="1"/>
  <c r="B401" i="1" s="1"/>
  <c r="AN32" i="1"/>
  <c r="B402" i="1" s="1"/>
  <c r="AN33" i="1"/>
  <c r="B403" i="1" s="1"/>
  <c r="AN34" i="1"/>
  <c r="AN35" i="1"/>
  <c r="B405" i="1" s="1"/>
  <c r="AN36" i="1"/>
  <c r="B406" i="1" s="1"/>
  <c r="AN37" i="1"/>
  <c r="B407" i="1" s="1"/>
  <c r="AN38" i="1"/>
  <c r="B408" i="1" s="1"/>
  <c r="AN39" i="1"/>
  <c r="B409" i="1" s="1"/>
  <c r="AN40" i="1"/>
  <c r="B410" i="1" s="1"/>
  <c r="AN41" i="1"/>
  <c r="B411" i="1" s="1"/>
  <c r="AN42" i="1"/>
  <c r="B412" i="1" s="1"/>
  <c r="AN43" i="1"/>
  <c r="AN44" i="1"/>
  <c r="B414" i="1" s="1"/>
  <c r="AO13" i="1"/>
  <c r="C383" i="1" s="1"/>
  <c r="AN13" i="1"/>
  <c r="B383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310" i="1" s="1"/>
  <c r="AL35" i="1"/>
  <c r="C311" i="1" s="1"/>
  <c r="AL36" i="1"/>
  <c r="C312" i="1" s="1"/>
  <c r="AL37" i="1"/>
  <c r="C313" i="1" s="1"/>
  <c r="AL38" i="1"/>
  <c r="C314" i="1" s="1"/>
  <c r="AL39" i="1"/>
  <c r="C315" i="1" s="1"/>
  <c r="AL40" i="1"/>
  <c r="C316" i="1" s="1"/>
  <c r="AL41" i="1"/>
  <c r="C317" i="1" s="1"/>
  <c r="AL42" i="1"/>
  <c r="C318" i="1" s="1"/>
  <c r="AL43" i="1"/>
  <c r="C319" i="1" s="1"/>
  <c r="AL44" i="1"/>
  <c r="C320" i="1" s="1"/>
  <c r="AK24" i="1"/>
  <c r="AK25" i="1"/>
  <c r="AK26" i="1"/>
  <c r="AK27" i="1"/>
  <c r="AK28" i="1"/>
  <c r="AK29" i="1"/>
  <c r="AK30" i="1"/>
  <c r="AK31" i="1"/>
  <c r="AK32" i="1"/>
  <c r="AK33" i="1"/>
  <c r="AK34" i="1"/>
  <c r="B310" i="1" s="1"/>
  <c r="AK35" i="1"/>
  <c r="B311" i="1" s="1"/>
  <c r="AK36" i="1"/>
  <c r="B312" i="1" s="1"/>
  <c r="AK37" i="1"/>
  <c r="B313" i="1" s="1"/>
  <c r="AK38" i="1"/>
  <c r="B314" i="1" s="1"/>
  <c r="AK39" i="1"/>
  <c r="AK40" i="1"/>
  <c r="B316" i="1" s="1"/>
  <c r="AK41" i="1"/>
  <c r="B317" i="1" s="1"/>
  <c r="AK42" i="1"/>
  <c r="B318" i="1" s="1"/>
  <c r="AK43" i="1"/>
  <c r="B319" i="1" s="1"/>
  <c r="AK44" i="1"/>
  <c r="B320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33" i="1"/>
  <c r="F233" i="1" s="1"/>
  <c r="C360" i="1" s="1"/>
  <c r="F45" i="1"/>
  <c r="F274" i="1" s="1"/>
  <c r="D244" i="1"/>
  <c r="F244" i="1" s="1"/>
  <c r="D243" i="1"/>
  <c r="F243" i="1" s="1"/>
  <c r="D251" i="1"/>
  <c r="F251" i="1" s="1"/>
  <c r="D250" i="1"/>
  <c r="F250" i="1" s="1"/>
  <c r="D367" i="1" s="1"/>
  <c r="C419" i="1"/>
  <c r="D218" i="1"/>
  <c r="F218" i="1" s="1"/>
  <c r="D219" i="1"/>
  <c r="F219" i="1" s="1"/>
  <c r="D217" i="1"/>
  <c r="F217" i="1" s="1"/>
  <c r="B352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B379" i="1" s="1"/>
  <c r="D254" i="1"/>
  <c r="F254" i="1" s="1"/>
  <c r="D232" i="1"/>
  <c r="F232" i="1" s="1"/>
  <c r="D231" i="1"/>
  <c r="F231" i="1" s="1"/>
  <c r="C358" i="1" s="1"/>
  <c r="D230" i="1"/>
  <c r="F230" i="1" s="1"/>
  <c r="C357" i="1" s="1"/>
  <c r="D214" i="1"/>
  <c r="F214" i="1" s="1"/>
  <c r="C349" i="1" s="1"/>
  <c r="D213" i="1"/>
  <c r="F213" i="1" s="1"/>
  <c r="D212" i="1"/>
  <c r="F212" i="1" s="1"/>
  <c r="D347" i="1" s="1"/>
  <c r="D210" i="1"/>
  <c r="F210" i="1" s="1"/>
  <c r="D209" i="1"/>
  <c r="F209" i="1" s="1"/>
  <c r="D208" i="1"/>
  <c r="F208" i="1" s="1"/>
  <c r="D205" i="1"/>
  <c r="F205" i="1" s="1"/>
  <c r="D204" i="1"/>
  <c r="F204" i="1" s="1"/>
  <c r="B339" i="1" s="1"/>
  <c r="D203" i="1"/>
  <c r="F203" i="1" s="1"/>
  <c r="D200" i="1"/>
  <c r="F200" i="1" s="1"/>
  <c r="D201" i="1"/>
  <c r="F201" i="1" s="1"/>
  <c r="D199" i="1"/>
  <c r="F199" i="1" s="1"/>
  <c r="C334" i="1" s="1"/>
  <c r="F282" i="1"/>
  <c r="F281" i="1"/>
  <c r="F277" i="1"/>
  <c r="F276" i="1"/>
  <c r="D282" i="1"/>
  <c r="D281" i="1"/>
  <c r="D277" i="1"/>
  <c r="D276" i="1"/>
  <c r="C297" i="1"/>
  <c r="C301" i="1" s="1"/>
  <c r="A384" i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C227" i="1"/>
  <c r="E269" i="1"/>
  <c r="F269" i="1" s="1"/>
  <c r="E268" i="1"/>
  <c r="F268" i="1" s="1"/>
  <c r="E267" i="1"/>
  <c r="F267" i="1" s="1"/>
  <c r="A311" i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C362" i="1"/>
  <c r="F283" i="1"/>
  <c r="D283" i="1"/>
  <c r="F280" i="1"/>
  <c r="D280" i="1"/>
  <c r="F278" i="1"/>
  <c r="F275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5" i="1"/>
  <c r="D278" i="1"/>
  <c r="F290" i="1"/>
  <c r="F291" i="1"/>
  <c r="F292" i="1"/>
  <c r="F293" i="1"/>
  <c r="F294" i="1"/>
  <c r="E117" i="1"/>
  <c r="D328" i="1"/>
  <c r="B126" i="1"/>
  <c r="E155" i="1"/>
  <c r="D152" i="1"/>
  <c r="C328" i="1"/>
  <c r="E107" i="1"/>
  <c r="D330" i="1"/>
  <c r="B413" i="1"/>
  <c r="B393" i="1"/>
  <c r="D329" i="1"/>
  <c r="D327" i="1"/>
  <c r="D118" i="1" l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34" i="1"/>
  <c r="F102" i="1"/>
  <c r="C170" i="1"/>
  <c r="B113" i="1"/>
  <c r="E114" i="1"/>
  <c r="D322" i="1"/>
  <c r="E152" i="1"/>
  <c r="C111" i="1"/>
  <c r="B183" i="1"/>
  <c r="D129" i="1"/>
  <c r="B153" i="1"/>
  <c r="E180" i="1"/>
  <c r="D164" i="1"/>
  <c r="B105" i="1"/>
  <c r="D393" i="1"/>
  <c r="D174" i="1"/>
  <c r="D413" i="1"/>
  <c r="B151" i="1"/>
  <c r="D175" i="1"/>
  <c r="C100" i="1"/>
  <c r="D150" i="1"/>
  <c r="B99" i="1"/>
  <c r="F113" i="1"/>
  <c r="C131" i="1"/>
  <c r="D158" i="1"/>
  <c r="D115" i="1"/>
  <c r="D104" i="1"/>
  <c r="D386" i="1"/>
  <c r="B130" i="1"/>
  <c r="C104" i="1"/>
  <c r="B152" i="1"/>
  <c r="D408" i="1"/>
  <c r="D111" i="1"/>
  <c r="B164" i="1"/>
  <c r="B160" i="1"/>
  <c r="B121" i="1"/>
  <c r="D415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4" i="1"/>
  <c r="E99" i="1"/>
  <c r="D411" i="1"/>
  <c r="B178" i="1"/>
  <c r="C129" i="1"/>
  <c r="C117" i="1"/>
  <c r="E108" i="1"/>
  <c r="F116" i="1"/>
  <c r="D320" i="1"/>
  <c r="C168" i="1"/>
  <c r="C112" i="1"/>
  <c r="F119" i="1"/>
  <c r="D398" i="1"/>
  <c r="D399" i="1"/>
  <c r="B138" i="1"/>
  <c r="D323" i="1"/>
  <c r="B120" i="1"/>
  <c r="E113" i="1"/>
  <c r="E104" i="1"/>
  <c r="D126" i="1"/>
  <c r="D274" i="1"/>
  <c r="E176" i="1"/>
  <c r="D395" i="1"/>
  <c r="D312" i="1"/>
  <c r="B174" i="1"/>
  <c r="F114" i="1"/>
  <c r="F180" i="1"/>
  <c r="E131" i="1"/>
  <c r="D317" i="1"/>
  <c r="F145" i="1"/>
  <c r="F307" i="1"/>
  <c r="B175" i="1"/>
  <c r="D391" i="1"/>
  <c r="D316" i="1"/>
  <c r="C354" i="1"/>
  <c r="D354" i="1"/>
  <c r="B354" i="1"/>
  <c r="B359" i="1"/>
  <c r="C359" i="1"/>
  <c r="F103" i="1"/>
  <c r="B358" i="1"/>
  <c r="E172" i="1"/>
  <c r="D128" i="1"/>
  <c r="D389" i="1"/>
  <c r="F110" i="1"/>
  <c r="E168" i="1"/>
  <c r="D167" i="1"/>
  <c r="D313" i="1"/>
  <c r="B189" i="1"/>
  <c r="C302" i="1"/>
  <c r="D163" i="1"/>
  <c r="D156" i="1"/>
  <c r="C223" i="1"/>
  <c r="F128" i="1"/>
  <c r="D98" i="1"/>
  <c r="D110" i="1"/>
  <c r="D151" i="1"/>
  <c r="D121" i="1"/>
  <c r="D407" i="1"/>
  <c r="C155" i="1"/>
  <c r="D403" i="1"/>
  <c r="C224" i="1"/>
  <c r="F122" i="1"/>
  <c r="C116" i="1"/>
  <c r="C180" i="1"/>
  <c r="C175" i="1"/>
  <c r="B161" i="1"/>
  <c r="E103" i="1"/>
  <c r="E123" i="1"/>
  <c r="B150" i="1"/>
  <c r="D385" i="1"/>
  <c r="E109" i="1"/>
  <c r="B134" i="1"/>
  <c r="B148" i="1"/>
  <c r="C153" i="1"/>
  <c r="D414" i="1"/>
  <c r="D400" i="1"/>
  <c r="C101" i="1"/>
  <c r="C303" i="1"/>
  <c r="D397" i="1"/>
  <c r="C121" i="1"/>
  <c r="D357" i="1"/>
  <c r="B177" i="1"/>
  <c r="D394" i="1"/>
  <c r="B360" i="1"/>
  <c r="D324" i="1"/>
  <c r="E179" i="1"/>
  <c r="E116" i="1"/>
  <c r="D401" i="1"/>
  <c r="F99" i="1"/>
  <c r="D360" i="1"/>
  <c r="D392" i="1"/>
  <c r="B347" i="1"/>
  <c r="B157" i="1"/>
  <c r="C113" i="1"/>
  <c r="D109" i="1"/>
  <c r="F165" i="1"/>
  <c r="C352" i="1"/>
  <c r="D383" i="1"/>
  <c r="D153" i="1"/>
  <c r="F168" i="1"/>
  <c r="D406" i="1"/>
  <c r="E100" i="1"/>
  <c r="B159" i="1"/>
  <c r="C172" i="1"/>
  <c r="D119" i="1"/>
  <c r="D409" i="1"/>
  <c r="D352" i="1"/>
  <c r="B357" i="1"/>
  <c r="B132" i="1"/>
  <c r="C174" i="1"/>
  <c r="D359" i="1"/>
  <c r="E121" i="1"/>
  <c r="D390" i="1"/>
  <c r="F181" i="1"/>
  <c r="F125" i="1"/>
  <c r="D318" i="1"/>
  <c r="D396" i="1"/>
  <c r="D405" i="1"/>
  <c r="E161" i="1"/>
  <c r="D310" i="1"/>
  <c r="F101" i="1"/>
  <c r="C110" i="1"/>
  <c r="B156" i="1"/>
  <c r="E177" i="1"/>
  <c r="D123" i="1"/>
  <c r="E148" i="1"/>
  <c r="E128" i="1"/>
  <c r="C347" i="1"/>
  <c r="E160" i="1"/>
  <c r="E110" i="1"/>
  <c r="B104" i="1"/>
  <c r="B154" i="1"/>
  <c r="E119" i="1"/>
  <c r="E169" i="1"/>
  <c r="B326" i="1"/>
  <c r="D326" i="1"/>
  <c r="F127" i="1"/>
  <c r="F177" i="1"/>
  <c r="C126" i="1"/>
  <c r="C176" i="1"/>
  <c r="C177" i="1"/>
  <c r="F156" i="1"/>
  <c r="D157" i="1"/>
  <c r="C367" i="1"/>
  <c r="B367" i="1"/>
  <c r="D388" i="1"/>
  <c r="E174" i="1"/>
  <c r="D387" i="1"/>
  <c r="E125" i="1"/>
  <c r="D410" i="1"/>
  <c r="F154" i="1"/>
  <c r="D416" i="1"/>
  <c r="D319" i="1"/>
  <c r="F107" i="1"/>
  <c r="F157" i="1"/>
  <c r="C379" i="1"/>
  <c r="D379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15" i="1"/>
  <c r="D315" i="1"/>
  <c r="B321" i="1"/>
  <c r="D321" i="1"/>
  <c r="B137" i="1"/>
  <c r="D311" i="1"/>
  <c r="C158" i="1"/>
  <c r="C108" i="1"/>
  <c r="C148" i="1"/>
  <c r="C98" i="1"/>
  <c r="F179" i="1"/>
  <c r="F129" i="1"/>
  <c r="E101" i="1"/>
  <c r="E151" i="1"/>
  <c r="B158" i="1"/>
  <c r="B108" i="1"/>
  <c r="B123" i="1"/>
  <c r="D358" i="1"/>
  <c r="D417" i="1"/>
  <c r="D402" i="1"/>
  <c r="D412" i="1"/>
  <c r="F112" i="1"/>
  <c r="B334" i="1"/>
  <c r="D314" i="1"/>
  <c r="B397" i="1"/>
  <c r="C106" i="1"/>
  <c r="D325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404" i="1"/>
  <c r="D404" i="1"/>
  <c r="B384" i="1"/>
  <c r="D384" i="1"/>
  <c r="D335" i="1"/>
  <c r="B335" i="1"/>
  <c r="C335" i="1"/>
  <c r="B378" i="1"/>
  <c r="D378" i="1"/>
  <c r="C378" i="1"/>
  <c r="D374" i="1"/>
  <c r="C374" i="1"/>
  <c r="B374" i="1"/>
  <c r="C372" i="1"/>
  <c r="B372" i="1"/>
  <c r="D372" i="1"/>
  <c r="B353" i="1"/>
  <c r="D353" i="1"/>
  <c r="C353" i="1"/>
  <c r="D344" i="1"/>
  <c r="B344" i="1"/>
  <c r="C344" i="1"/>
  <c r="D348" i="1"/>
  <c r="B348" i="1"/>
  <c r="C348" i="1"/>
  <c r="B343" i="1"/>
  <c r="C343" i="1"/>
  <c r="D343" i="1"/>
  <c r="B375" i="1"/>
  <c r="C375" i="1"/>
  <c r="D375" i="1"/>
  <c r="C338" i="1"/>
  <c r="D338" i="1"/>
  <c r="B338" i="1"/>
  <c r="B336" i="1"/>
  <c r="D336" i="1"/>
  <c r="C336" i="1"/>
  <c r="D377" i="1"/>
  <c r="B377" i="1"/>
  <c r="C377" i="1"/>
  <c r="C369" i="1"/>
  <c r="D369" i="1"/>
  <c r="B369" i="1"/>
  <c r="D340" i="1"/>
  <c r="C340" i="1"/>
  <c r="B340" i="1"/>
  <c r="F123" i="1"/>
  <c r="F194" i="1"/>
  <c r="F289" i="1"/>
  <c r="E266" i="1"/>
  <c r="D339" i="1"/>
  <c r="C339" i="1"/>
  <c r="D345" i="1"/>
  <c r="C345" i="1"/>
  <c r="B345" i="1"/>
  <c r="D373" i="1"/>
  <c r="C373" i="1"/>
  <c r="B373" i="1"/>
  <c r="B368" i="1"/>
  <c r="D368" i="1"/>
  <c r="C368" i="1"/>
  <c r="D349" i="1"/>
  <c r="B349" i="1"/>
  <c r="C376" i="1"/>
  <c r="D376" i="1"/>
  <c r="B376" i="1"/>
  <c r="C178" i="1"/>
  <c r="F161" i="1"/>
</calcChain>
</file>

<file path=xl/sharedStrings.xml><?xml version="1.0" encoding="utf-8"?>
<sst xmlns="http://schemas.openxmlformats.org/spreadsheetml/2006/main" count="307" uniqueCount="200">
  <si>
    <t>Årslønninger, statens takster</t>
  </si>
  <si>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</si>
  <si>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</si>
  <si>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</si>
  <si>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</si>
  <si>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</si>
  <si>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</si>
  <si>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</si>
  <si>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</si>
  <si>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</si>
  <si>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</si>
  <si>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Månedslønninger, statens takster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</si>
  <si>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</si>
  <si>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</si>
  <si>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</si>
  <si>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</si>
  <si>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</si>
  <si>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</si>
  <si>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</si>
  <si>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</si>
  <si>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</si>
  <si>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</si>
  <si>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</si>
  <si>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</si>
  <si>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</si>
  <si>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Godtgørelse for omlagt tjeneste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</si>
  <si>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</si>
  <si>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</si>
  <si>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</si>
  <si>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</si>
  <si>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</si>
  <si>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</si>
  <si>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</si>
  <si>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</si>
  <si>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</si>
  <si>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</si>
  <si>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</si>
  <si>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</si>
  <si>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</si>
  <si>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</si>
  <si>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</si>
  <si>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Intervalløn - viceforstandere: Små skoler</t>
  </si>
  <si>
    <t>Intervalløn - forstandere: Små skoler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</si>
  <si>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</si>
  <si>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</si>
  <si>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</si>
  <si>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</si>
  <si>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</si>
  <si>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</si>
  <si>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</si>
  <si>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</si>
  <si>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</si>
  <si>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</si>
  <si>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</si>
  <si>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</si>
  <si>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</si>
  <si>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</si>
  <si>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</si>
  <si>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</si>
  <si>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</si>
  <si>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</si>
  <si>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</si>
  <si>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</si>
  <si>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</si>
  <si>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</si>
  <si>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</si>
  <si>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</si>
  <si>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</si>
  <si>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Pensionsbidrag ny løn - Lærernes Pension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</si>
  <si>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</si>
  <si>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</si>
  <si>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</si>
  <si>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</si>
  <si>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</si>
  <si>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</si>
  <si>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</si>
  <si>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</si>
  <si>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</si>
  <si>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</si>
  <si>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</si>
  <si>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</si>
  <si>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</si>
  <si>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</si>
  <si>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</si>
  <si>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</si>
  <si>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</si>
  <si>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</si>
  <si>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</si>
  <si>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</si>
  <si>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</si>
  <si>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</si>
  <si>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</si>
  <si>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</si>
  <si>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</si>
  <si>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</si>
  <si>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Intervalløn - afdelingsledere</t>
  </si>
  <si>
    <t xml:space="preserve">Pensionsbidrag </t>
  </si>
  <si>
    <t>1. april 2007</t>
  </si>
  <si>
    <t>1. april 2008</t>
  </si>
  <si>
    <t>1. april 2009</t>
  </si>
  <si>
    <t>Lærerløn</t>
  </si>
  <si>
    <t>Intervalløn - forstandere: Store skoler</t>
  </si>
  <si>
    <t>Intervalløn - viceforstandere: Store skoler</t>
  </si>
  <si>
    <t>Kostskoletill.</t>
  </si>
  <si>
    <t>Souscheftill.</t>
  </si>
  <si>
    <t>Andre tillæg</t>
  </si>
  <si>
    <t>Basisløn2, 3</t>
  </si>
  <si>
    <t>Undervisning</t>
  </si>
  <si>
    <t>Andre opgaver</t>
  </si>
  <si>
    <t>Intervalløn - Viceforstandere: Store skoler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</si>
  <si>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</si>
  <si>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</si>
  <si>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</si>
  <si>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</si>
  <si>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</si>
  <si>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</si>
  <si>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</si>
  <si>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</si>
  <si>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</si>
  <si>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</si>
  <si>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</si>
  <si>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</si>
  <si>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>Engangsvederlag Ledere 
(Forstander, viceforstander, afd.leder)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</si>
  <si>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</si>
  <si>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</si>
  <si>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</si>
  <si>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</si>
  <si>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</si>
  <si>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</si>
  <si>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</si>
  <si>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Med resultatløn (max)</t>
  </si>
  <si>
    <t>Uden resultatløn (max)</t>
  </si>
  <si>
    <t>Alle lærere</t>
  </si>
  <si>
    <t>1. april 2015</t>
  </si>
  <si>
    <t>Særligt OK 2013 tillæg (for udfasning af 60 årsreglen)</t>
  </si>
  <si>
    <t>Udgået</t>
  </si>
  <si>
    <t>Særl. OK 13</t>
  </si>
  <si>
    <t>1. april 2016</t>
  </si>
  <si>
    <t>Løntabel</t>
  </si>
  <si>
    <t>1. april 2017</t>
  </si>
  <si>
    <t>Andre tillæg - lærere og souscheftillæg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</si>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</sst>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299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0" fillId="0" borderId="14" xfId="0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0" fillId="0" borderId="62" xfId="0" applyBorder="1"/>
    <xf numFmtId="0" fontId="7" fillId="0" borderId="63" xfId="0" applyFont="1" applyBorder="1" applyAlignment="1">
      <alignment horizontal="right"/>
    </xf>
    <xf numFmtId="0" fontId="7" fillId="0" borderId="64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5" xfId="0" applyFont="1" applyBorder="1"/>
    <xf numFmtId="3" fontId="0" fillId="0" borderId="66" xfId="0" applyNumberFormat="1" applyBorder="1"/>
    <xf numFmtId="4" fontId="0" fillId="0" borderId="66" xfId="0" applyNumberFormat="1" applyBorder="1"/>
    <xf numFmtId="4" fontId="0" fillId="0" borderId="67" xfId="0" applyNumberFormat="1" applyBorder="1"/>
    <xf numFmtId="38" fontId="0" fillId="0" borderId="34" xfId="1" applyNumberFormat="1" applyFont="1" applyBorder="1"/>
    <xf numFmtId="0" fontId="0" fillId="0" borderId="68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9" xfId="0" applyBorder="1"/>
    <xf numFmtId="40" fontId="0" fillId="0" borderId="37" xfId="1" applyFont="1" applyBorder="1"/>
    <xf numFmtId="0" fontId="1" fillId="0" borderId="70" xfId="0" quotePrefix="1" applyFont="1" applyBorder="1" applyAlignment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4" fillId="0" borderId="72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3" xfId="0" applyBorder="1"/>
    <xf numFmtId="0" fontId="1" fillId="0" borderId="74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3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3" fontId="0" fillId="0" borderId="50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3" fontId="0" fillId="0" borderId="58" xfId="0" applyNumberFormat="1" applyBorder="1"/>
    <xf numFmtId="4" fontId="0" fillId="0" borderId="75" xfId="0" applyNumberFormat="1" applyBorder="1"/>
    <xf numFmtId="4" fontId="0" fillId="0" borderId="60" xfId="0" applyNumberFormat="1" applyBorder="1"/>
    <xf numFmtId="3" fontId="2" fillId="2" borderId="10" xfId="0" applyNumberFormat="1" applyFont="1" applyFill="1" applyBorder="1"/>
    <xf numFmtId="4" fontId="0" fillId="0" borderId="13" xfId="0" applyNumberFormat="1" applyBorder="1"/>
    <xf numFmtId="0" fontId="0" fillId="0" borderId="5" xfId="0" applyFill="1" applyBorder="1"/>
    <xf numFmtId="3" fontId="0" fillId="0" borderId="21" xfId="0" applyNumberFormat="1" applyBorder="1"/>
    <xf numFmtId="0" fontId="0" fillId="0" borderId="76" xfId="0" applyBorder="1"/>
    <xf numFmtId="0" fontId="0" fillId="0" borderId="77" xfId="0" applyFill="1" applyBorder="1"/>
    <xf numFmtId="0" fontId="0" fillId="0" borderId="6" xfId="0" applyFill="1" applyBorder="1"/>
    <xf numFmtId="164" fontId="10" fillId="2" borderId="78" xfId="0" applyNumberFormat="1" applyFont="1" applyFill="1" applyBorder="1"/>
    <xf numFmtId="0" fontId="0" fillId="0" borderId="79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6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5" xfId="1" applyNumberFormat="1" applyFont="1" applyBorder="1"/>
    <xf numFmtId="0" fontId="4" fillId="0" borderId="80" xfId="3" applyFont="1" applyBorder="1" applyAlignment="1" applyProtection="1">
      <alignment horizontal="center"/>
    </xf>
    <xf numFmtId="0" fontId="4" fillId="0" borderId="81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2" xfId="0" quotePrefix="1" applyFont="1" applyBorder="1" applyAlignment="1">
      <alignment horizontal="right"/>
    </xf>
    <xf numFmtId="0" fontId="0" fillId="0" borderId="12" xfId="0" applyBorder="1"/>
    <xf numFmtId="0" fontId="7" fillId="0" borderId="82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4" fillId="0" borderId="48" xfId="3" applyFont="1" applyBorder="1" applyAlignment="1" applyProtection="1">
      <alignment horizontal="center"/>
    </xf>
    <xf numFmtId="0" fontId="7" fillId="0" borderId="72" xfId="0" applyFont="1" applyBorder="1" applyAlignment="1">
      <alignment horizontal="right"/>
    </xf>
    <xf numFmtId="4" fontId="3" fillId="0" borderId="83" xfId="2" applyNumberFormat="1" applyBorder="1" applyAlignment="1" applyProtection="1">
      <alignment horizontal="center"/>
    </xf>
    <xf numFmtId="4" fontId="3" fillId="0" borderId="84" xfId="2" applyNumberFormat="1" applyBorder="1" applyAlignment="1" applyProtection="1">
      <alignment horizontal="center"/>
    </xf>
    <xf numFmtId="4" fontId="2" fillId="3" borderId="83" xfId="2" applyNumberFormat="1" applyFont="1" applyFill="1" applyBorder="1" applyAlignment="1" applyProtection="1">
      <alignment horizontal="center"/>
    </xf>
    <xf numFmtId="4" fontId="3" fillId="3" borderId="83" xfId="2" applyNumberFormat="1" applyFill="1" applyBorder="1" applyAlignment="1" applyProtection="1">
      <alignment horizontal="center"/>
    </xf>
    <xf numFmtId="3" fontId="6" fillId="3" borderId="85" xfId="2" applyFont="1" applyFill="1" applyBorder="1" applyAlignment="1" applyProtection="1">
      <alignment horizontal="center"/>
    </xf>
    <xf numFmtId="0" fontId="0" fillId="3" borderId="0" xfId="0" applyFill="1"/>
    <xf numFmtId="3" fontId="0" fillId="0" borderId="86" xfId="0" applyNumberFormat="1" applyBorder="1"/>
    <xf numFmtId="3" fontId="0" fillId="0" borderId="87" xfId="0" applyNumberFormat="1" applyBorder="1"/>
    <xf numFmtId="3" fontId="0" fillId="0" borderId="88" xfId="0" applyNumberFormat="1" applyBorder="1"/>
    <xf numFmtId="40" fontId="0" fillId="0" borderId="28" xfId="1" applyFont="1" applyBorder="1"/>
    <xf numFmtId="0" fontId="10" fillId="2" borderId="89" xfId="0" quotePrefix="1" applyFont="1" applyFill="1" applyBorder="1" applyAlignment="1">
      <alignment horizontal="right"/>
    </xf>
    <xf numFmtId="0" fontId="7" fillId="0" borderId="70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90" xfId="0" applyBorder="1"/>
    <xf numFmtId="4" fontId="0" fillId="0" borderId="0" xfId="0" applyNumberFormat="1" applyFill="1" applyBorder="1"/>
    <xf numFmtId="0" fontId="0" fillId="0" borderId="92" xfId="0" applyBorder="1"/>
    <xf numFmtId="3" fontId="0" fillId="0" borderId="93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14" fillId="0" borderId="93" xfId="0" applyFont="1" applyBorder="1"/>
    <xf numFmtId="0" fontId="14" fillId="0" borderId="5" xfId="0" applyFont="1" applyBorder="1"/>
    <xf numFmtId="4" fontId="14" fillId="0" borderId="21" xfId="0" applyNumberFormat="1" applyFont="1" applyBorder="1"/>
    <xf numFmtId="4" fontId="14" fillId="0" borderId="23" xfId="0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4" fillId="0" borderId="98" xfId="3" applyFont="1" applyBorder="1" applyAlignment="1" applyProtection="1">
      <alignment horizontal="center"/>
    </xf>
    <xf numFmtId="0" fontId="4" fillId="0" borderId="99" xfId="3" applyFont="1" applyBorder="1" applyAlignment="1" applyProtection="1">
      <alignment horizontal="center"/>
    </xf>
    <xf numFmtId="0" fontId="3" fillId="0" borderId="99" xfId="3" applyBorder="1" applyAlignment="1" applyProtection="1">
      <alignment horizontal="center"/>
    </xf>
    <xf numFmtId="0" fontId="3" fillId="0" borderId="100" xfId="3" applyBorder="1" applyAlignment="1" applyProtection="1">
      <alignment horizontal="center"/>
    </xf>
    <xf numFmtId="0" fontId="4" fillId="0" borderId="96" xfId="3" applyFont="1" applyBorder="1" applyAlignment="1" applyProtection="1">
      <alignment horizontal="center"/>
    </xf>
    <xf numFmtId="0" fontId="3" fillId="0" borderId="96" xfId="3" applyBorder="1" applyAlignment="1" applyProtection="1">
      <alignment horizontal="center"/>
    </xf>
    <xf numFmtId="0" fontId="4" fillId="0" borderId="94" xfId="3" quotePrefix="1" applyNumberFormat="1" applyFont="1" applyBorder="1" applyAlignment="1" applyProtection="1">
      <alignment horizontal="center"/>
    </xf>
    <xf numFmtId="0" fontId="4" fillId="0" borderId="76" xfId="3" applyFont="1" applyBorder="1" applyAlignment="1" applyProtection="1">
      <alignment horizontal="center"/>
    </xf>
    <xf numFmtId="0" fontId="0" fillId="0" borderId="76" xfId="0" applyBorder="1" applyAlignment="1">
      <alignment horizontal="center"/>
    </xf>
    <xf numFmtId="0" fontId="3" fillId="0" borderId="76" xfId="3" applyBorder="1" applyAlignment="1" applyProtection="1">
      <alignment horizontal="center"/>
    </xf>
    <xf numFmtId="0" fontId="7" fillId="0" borderId="101" xfId="0" applyFont="1" applyFill="1" applyBorder="1" applyAlignment="1">
      <alignment vertical="center"/>
    </xf>
    <xf numFmtId="0" fontId="7" fillId="0" borderId="102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0" fontId="3" fillId="0" borderId="103" xfId="3" applyBorder="1" applyAlignment="1" applyProtection="1">
      <alignment horizontal="center"/>
    </xf>
    <xf numFmtId="0" fontId="3" fillId="0" borderId="104" xfId="3" applyBorder="1" applyAlignment="1" applyProtection="1">
      <alignment horizontal="center"/>
    </xf>
    <xf numFmtId="3" fontId="14" fillId="0" borderId="10" xfId="2" applyFont="1" applyBorder="1" applyAlignment="1" applyProtection="1">
      <alignment horizontal="right"/>
    </xf>
    <xf numFmtId="0" fontId="18" fillId="0" borderId="105" xfId="3" applyFont="1" applyBorder="1" applyAlignment="1" applyProtection="1">
      <alignment horizontal="left"/>
    </xf>
    <xf numFmtId="0" fontId="3" fillId="0" borderId="97" xfId="3" applyBorder="1" applyAlignment="1" applyProtection="1">
      <alignment horizontal="center"/>
    </xf>
    <xf numFmtId="0" fontId="3" fillId="0" borderId="106" xfId="3" applyBorder="1" applyAlignment="1" applyProtection="1">
      <alignment horizontal="center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7" xfId="1" applyNumberFormat="1" applyFont="1" applyBorder="1"/>
    <xf numFmtId="0" fontId="0" fillId="0" borderId="108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7" fillId="0" borderId="55" xfId="0" applyFont="1" applyBorder="1"/>
    <xf numFmtId="0" fontId="14" fillId="0" borderId="6" xfId="0" applyFont="1" applyFill="1" applyBorder="1"/>
    <xf numFmtId="0" fontId="14" fillId="0" borderId="109" xfId="0" applyFont="1" applyFill="1" applyBorder="1"/>
    <xf numFmtId="4" fontId="0" fillId="0" borderId="110" xfId="0" applyNumberFormat="1" applyBorder="1"/>
    <xf numFmtId="4" fontId="0" fillId="0" borderId="111" xfId="1" applyNumberFormat="1" applyFont="1" applyBorder="1"/>
    <xf numFmtId="4" fontId="0" fillId="0" borderId="112" xfId="0" applyNumberFormat="1" applyBorder="1"/>
    <xf numFmtId="0" fontId="0" fillId="0" borderId="113" xfId="0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1" xfId="0" applyBorder="1" applyAlignment="1">
      <alignment horizontal="left" wrapText="1" indent="1"/>
    </xf>
    <xf numFmtId="0" fontId="14" fillId="0" borderId="94" xfId="0" applyFont="1" applyBorder="1" applyAlignment="1">
      <alignment horizontal="left" wrapText="1" indent="1"/>
    </xf>
    <xf numFmtId="3" fontId="0" fillId="0" borderId="90" xfId="0" applyNumberFormat="1" applyBorder="1"/>
    <xf numFmtId="0" fontId="4" fillId="0" borderId="96" xfId="3" applyFont="1" applyBorder="1" applyAlignment="1" applyProtection="1">
      <alignment horizontal="center"/>
    </xf>
    <xf numFmtId="3" fontId="0" fillId="0" borderId="6" xfId="0" applyNumberFormat="1" applyBorder="1"/>
    <xf numFmtId="0" fontId="4" fillId="0" borderId="105" xfId="3" applyFont="1" applyBorder="1" applyAlignment="1" applyProtection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114" xfId="3" applyFont="1" applyBorder="1" applyAlignment="1" applyProtection="1">
      <alignment horizontal="center"/>
    </xf>
    <xf numFmtId="0" fontId="2" fillId="0" borderId="115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117" xfId="0" applyFont="1" applyBorder="1" applyAlignment="1">
      <alignment horizontal="center"/>
    </xf>
    <xf numFmtId="0" fontId="1" fillId="0" borderId="118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119" xfId="0" applyFont="1" applyBorder="1" applyAlignment="1">
      <alignment horizont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79"/>
  <sheetViews>
    <sheetView tabSelected="1" view="pageBreakPreview" zoomScale="110" zoomScaleNormal="166" zoomScaleSheetLayoutView="110" workbookViewId="0">
      <selection activeCell="A195" sqref="A195"/>
    </sheetView>
  </sheetViews>
  <sheetFormatPr defaultRowHeight="12.75" x14ac:dyDescent="0.2"/>
  <cols>
    <col min="1" max="1" width="11.28515625" customWidth="1"/>
    <col min="2" max="2" width="12.28515625" customWidth="1"/>
    <col min="3" max="3" width="13" customWidth="1"/>
    <col min="4" max="4" width="13.28515625" customWidth="1"/>
    <col min="5" max="5" width="12.85546875" customWidth="1"/>
    <col min="6" max="6" width="12.42578125" customWidth="1"/>
    <col min="8" max="11" width="9.42578125" bestFit="1" customWidth="1"/>
    <col min="28" max="28" width="10.28515625" customWidth="1"/>
    <col min="29" max="29" width="10.85546875" customWidth="1"/>
    <col min="30" max="30" width="11.5703125" customWidth="1"/>
    <col min="31" max="31" width="11.28515625" customWidth="1"/>
    <col min="32" max="32" width="12.42578125" customWidth="1"/>
    <col min="33" max="33" width="12" customWidth="1"/>
    <col min="34" max="34" width="9.85546875" bestFit="1" customWidth="1"/>
    <col min="35" max="35" width="9.5703125" bestFit="1" customWidth="1"/>
    <col min="37" max="37" width="31.7109375" bestFit="1" customWidth="1"/>
    <col min="38" max="38" width="11.7109375" bestFit="1" customWidth="1"/>
    <col min="40" max="40" width="13.5703125" bestFit="1" customWidth="1"/>
    <col min="41" max="41" width="11.7109375" bestFit="1" customWidth="1"/>
  </cols>
  <sheetData>
    <row r="1" spans="1:41" ht="15.75" x14ac:dyDescent="0.25">
      <c r="AA1" s="67" t="s">
        <v>49</v>
      </c>
      <c r="AK1" s="67" t="s">
        <v>50</v>
      </c>
    </row>
    <row r="2" spans="1:41" ht="20.25" thickBot="1" x14ac:dyDescent="0.4">
      <c r="A2" s="66" t="s">
        <v>138</v>
      </c>
      <c r="B2" s="66" t="str">
        <f>E18</f>
        <v>1. april 2018</v>
      </c>
      <c r="D2" s="66" t="s">
        <v>197</v>
      </c>
    </row>
    <row r="3" spans="1:41" ht="13.5" thickTop="1" x14ac:dyDescent="0.2">
      <c r="AA3" s="68">
        <v>2012</v>
      </c>
      <c r="AB3" s="233"/>
      <c r="AC3" s="234" t="s">
        <v>116</v>
      </c>
      <c r="AD3" s="235"/>
      <c r="AE3" s="235"/>
      <c r="AF3" s="235"/>
      <c r="AG3" s="236"/>
    </row>
    <row r="4" spans="1:41" x14ac:dyDescent="0.2">
      <c r="AA4" s="14"/>
      <c r="AB4" s="1"/>
      <c r="AC4" s="2"/>
      <c r="AD4" s="3" t="s">
        <v>1</v>
      </c>
      <c r="AE4" s="2"/>
      <c r="AF4" s="4"/>
      <c r="AG4" s="69" t="s">
        <v>2</v>
      </c>
    </row>
    <row r="5" spans="1:41" x14ac:dyDescent="0.2">
      <c r="AA5" s="70" t="s">
        <v>3</v>
      </c>
      <c r="AB5" s="5" t="s">
        <v>4</v>
      </c>
      <c r="AC5" s="5" t="s">
        <v>5</v>
      </c>
      <c r="AD5" s="5" t="s">
        <v>6</v>
      </c>
      <c r="AE5" s="5" t="s">
        <v>7</v>
      </c>
      <c r="AF5" s="5" t="s">
        <v>8</v>
      </c>
      <c r="AG5" s="71" t="s">
        <v>9</v>
      </c>
    </row>
    <row r="6" spans="1:41" x14ac:dyDescent="0.2">
      <c r="AA6" s="72">
        <v>1</v>
      </c>
      <c r="AB6" s="200"/>
      <c r="AC6" s="201"/>
      <c r="AD6" s="201"/>
      <c r="AE6" s="201"/>
      <c r="AF6" s="201"/>
      <c r="AG6" s="202"/>
      <c r="AH6" s="203" t="s">
        <v>114</v>
      </c>
    </row>
    <row r="7" spans="1:41" x14ac:dyDescent="0.2">
      <c r="AA7" s="72">
        <v>2</v>
      </c>
      <c r="AB7" s="201"/>
      <c r="AC7" s="201"/>
      <c r="AD7" s="201"/>
      <c r="AE7" s="201"/>
      <c r="AF7" s="201"/>
      <c r="AG7" s="202"/>
      <c r="AH7" s="211"/>
      <c r="AK7" t="s">
        <v>81</v>
      </c>
      <c r="AN7" t="s">
        <v>82</v>
      </c>
    </row>
    <row r="8" spans="1:41" ht="13.5" thickBot="1" x14ac:dyDescent="0.25">
      <c r="AA8" s="72">
        <v>3</v>
      </c>
      <c r="AB8" s="201"/>
      <c r="AC8" s="201"/>
      <c r="AD8" s="201"/>
      <c r="AE8" s="201"/>
      <c r="AF8" s="201"/>
      <c r="AG8" s="202"/>
      <c r="AH8" s="211"/>
    </row>
    <row r="9" spans="1:41" ht="13.5" thickTop="1" x14ac:dyDescent="0.2">
      <c r="AA9" s="72">
        <v>4</v>
      </c>
      <c r="AB9" s="201"/>
      <c r="AC9" s="201"/>
      <c r="AD9" s="201"/>
      <c r="AE9" s="201"/>
      <c r="AF9" s="201"/>
      <c r="AG9" s="202"/>
      <c r="AH9" s="211"/>
      <c r="AK9" s="74" t="s">
        <v>13</v>
      </c>
      <c r="AL9" s="75" t="s">
        <v>14</v>
      </c>
      <c r="AN9" s="74" t="s">
        <v>13</v>
      </c>
      <c r="AO9" s="75" t="s">
        <v>14</v>
      </c>
    </row>
    <row r="10" spans="1:41" x14ac:dyDescent="0.2">
      <c r="AA10" s="72">
        <v>5</v>
      </c>
      <c r="AB10" s="201"/>
      <c r="AC10" s="201"/>
      <c r="AD10" s="201"/>
      <c r="AE10" s="201"/>
      <c r="AF10" s="201"/>
      <c r="AG10" s="202"/>
      <c r="AH10" s="211"/>
      <c r="AK10" s="76" t="s">
        <v>17</v>
      </c>
      <c r="AL10" s="77" t="s">
        <v>17</v>
      </c>
      <c r="AN10" s="76" t="s">
        <v>17</v>
      </c>
      <c r="AO10" s="77" t="s">
        <v>17</v>
      </c>
    </row>
    <row r="11" spans="1:41" x14ac:dyDescent="0.2">
      <c r="AA11" s="72">
        <v>6</v>
      </c>
      <c r="AB11" s="201"/>
      <c r="AC11" s="201"/>
      <c r="AD11" s="201"/>
      <c r="AE11" s="201"/>
      <c r="AF11" s="201"/>
      <c r="AG11" s="202"/>
      <c r="AH11" s="211"/>
      <c r="AK11" s="78" t="s">
        <v>21</v>
      </c>
      <c r="AL11" s="79" t="s">
        <v>21</v>
      </c>
      <c r="AN11" s="78" t="s">
        <v>21</v>
      </c>
      <c r="AO11" s="79" t="s">
        <v>21</v>
      </c>
    </row>
    <row r="12" spans="1:41" x14ac:dyDescent="0.2">
      <c r="AA12" s="72">
        <v>7</v>
      </c>
      <c r="AB12" s="201"/>
      <c r="AC12" s="201"/>
      <c r="AD12" s="201"/>
      <c r="AE12" s="201"/>
      <c r="AF12" s="201"/>
      <c r="AG12" s="202"/>
      <c r="AH12" s="211"/>
      <c r="AK12" s="22"/>
      <c r="AL12" s="80"/>
    </row>
    <row r="13" spans="1:41" x14ac:dyDescent="0.2">
      <c r="AA13" s="72">
        <v>8</v>
      </c>
      <c r="AB13" s="198">
        <v>206396</v>
      </c>
      <c r="AC13" s="198">
        <v>210482</v>
      </c>
      <c r="AD13" s="198">
        <v>213311</v>
      </c>
      <c r="AE13" s="198">
        <v>217397</v>
      </c>
      <c r="AF13" s="198">
        <v>220226</v>
      </c>
      <c r="AG13" s="204">
        <v>192140</v>
      </c>
      <c r="AH13" s="212">
        <v>194645</v>
      </c>
      <c r="AI13" s="213">
        <f t="shared" ref="AI13:AI54" si="0">ROUND(AH13/1.01304,0)</f>
        <v>192140</v>
      </c>
      <c r="AK13" s="97">
        <f>ROUND(AG13*$E$17%*17.3%/3,2)</f>
        <v>11852.17</v>
      </c>
      <c r="AL13" s="46">
        <f>ROUND(AG13*$E$17%*17.3%*2/3,2)</f>
        <v>23704.33</v>
      </c>
      <c r="AN13" s="97">
        <f>ROUND(AG13*$E$17%*E$19%/3,2)</f>
        <v>11852.17</v>
      </c>
      <c r="AO13" s="46">
        <f>ROUND(AG13*$E$17%*E$19%*2/3,2)</f>
        <v>23704.33</v>
      </c>
    </row>
    <row r="14" spans="1:41" x14ac:dyDescent="0.2">
      <c r="AA14" s="72">
        <v>9</v>
      </c>
      <c r="AB14" s="198">
        <v>209829</v>
      </c>
      <c r="AC14" s="198">
        <v>214015</v>
      </c>
      <c r="AD14" s="198">
        <v>216916</v>
      </c>
      <c r="AE14" s="198">
        <v>221102</v>
      </c>
      <c r="AF14" s="198">
        <v>224002</v>
      </c>
      <c r="AG14" s="205">
        <v>195356</v>
      </c>
      <c r="AH14" s="212">
        <v>197903</v>
      </c>
      <c r="AI14" s="213">
        <f t="shared" si="0"/>
        <v>195356</v>
      </c>
      <c r="AK14" s="97">
        <f t="shared" ref="AK14:AK54" si="1">ROUND(AG14*$E$17%*17.3%/3,2)</f>
        <v>12050.55</v>
      </c>
      <c r="AL14" s="46">
        <f t="shared" ref="AL14:AL54" si="2">ROUND(AG14*$E$17%*17.3%*2/3,2)</f>
        <v>24101.09</v>
      </c>
      <c r="AN14" s="97">
        <f t="shared" ref="AN14:AN54" si="3">ROUND(AG14*$E$17%*E$19%/3,2)</f>
        <v>12050.55</v>
      </c>
      <c r="AO14" s="46">
        <f t="shared" ref="AO14:AO54" si="4">ROUND(AG14*$E$17%*E$19%*2/3,2)</f>
        <v>24101.09</v>
      </c>
    </row>
    <row r="15" spans="1:41" x14ac:dyDescent="0.2">
      <c r="AA15" s="72">
        <v>10</v>
      </c>
      <c r="AB15" s="198">
        <v>213353</v>
      </c>
      <c r="AC15" s="198">
        <v>217646</v>
      </c>
      <c r="AD15" s="198">
        <v>220617</v>
      </c>
      <c r="AE15" s="198">
        <v>224909</v>
      </c>
      <c r="AF15" s="198">
        <v>227882</v>
      </c>
      <c r="AG15" s="205">
        <v>198659</v>
      </c>
      <c r="AH15" s="212">
        <v>201250</v>
      </c>
      <c r="AI15" s="213">
        <f t="shared" si="0"/>
        <v>198659</v>
      </c>
      <c r="AK15" s="97">
        <f t="shared" si="1"/>
        <v>12254.29</v>
      </c>
      <c r="AL15" s="46">
        <f t="shared" si="2"/>
        <v>24508.58</v>
      </c>
      <c r="AN15" s="97">
        <f t="shared" si="3"/>
        <v>12254.29</v>
      </c>
      <c r="AO15" s="46">
        <f t="shared" si="4"/>
        <v>24508.58</v>
      </c>
    </row>
    <row r="16" spans="1:41" ht="13.5" thickBot="1" x14ac:dyDescent="0.25">
      <c r="AA16" s="72">
        <v>11</v>
      </c>
      <c r="AB16" s="198">
        <v>216134</v>
      </c>
      <c r="AC16" s="198">
        <v>220533</v>
      </c>
      <c r="AD16" s="198">
        <v>223579</v>
      </c>
      <c r="AE16" s="198">
        <v>227978</v>
      </c>
      <c r="AF16" s="198">
        <v>231023</v>
      </c>
      <c r="AG16" s="205">
        <v>202054</v>
      </c>
      <c r="AH16" s="212">
        <v>204689</v>
      </c>
      <c r="AI16" s="213">
        <f t="shared" si="0"/>
        <v>202054</v>
      </c>
      <c r="AK16" s="97">
        <f t="shared" si="1"/>
        <v>12463.71</v>
      </c>
      <c r="AL16" s="46">
        <f t="shared" si="2"/>
        <v>24927.42</v>
      </c>
      <c r="AN16" s="97">
        <f t="shared" si="3"/>
        <v>12463.71</v>
      </c>
      <c r="AO16" s="46">
        <f t="shared" si="4"/>
        <v>24927.42</v>
      </c>
    </row>
    <row r="17" spans="1:41" ht="19.5" x14ac:dyDescent="0.35">
      <c r="A17" s="66" t="s">
        <v>10</v>
      </c>
      <c r="E17" s="174">
        <v>106.9683</v>
      </c>
      <c r="AA17" s="72">
        <v>12</v>
      </c>
      <c r="AB17" s="198">
        <v>219855</v>
      </c>
      <c r="AC17" s="198">
        <v>224365</v>
      </c>
      <c r="AD17" s="198">
        <v>227489</v>
      </c>
      <c r="AE17" s="198">
        <v>231997</v>
      </c>
      <c r="AF17" s="198">
        <v>235119</v>
      </c>
      <c r="AG17" s="205">
        <v>205542</v>
      </c>
      <c r="AH17" s="212">
        <v>208222</v>
      </c>
      <c r="AI17" s="213">
        <f t="shared" si="0"/>
        <v>205542</v>
      </c>
      <c r="AK17" s="97">
        <f t="shared" si="1"/>
        <v>12678.87</v>
      </c>
      <c r="AL17" s="46">
        <f t="shared" si="2"/>
        <v>25357.74</v>
      </c>
      <c r="AN17" s="97">
        <f t="shared" si="3"/>
        <v>12678.87</v>
      </c>
      <c r="AO17" s="46">
        <f t="shared" si="4"/>
        <v>25357.74</v>
      </c>
    </row>
    <row r="18" spans="1:41" ht="20.25" thickBot="1" x14ac:dyDescent="0.4">
      <c r="A18" s="66" t="s">
        <v>48</v>
      </c>
      <c r="E18" s="208" t="s">
        <v>196</v>
      </c>
      <c r="AA18" s="72">
        <v>13</v>
      </c>
      <c r="AB18" s="198">
        <v>223681</v>
      </c>
      <c r="AC18" s="198">
        <v>228304</v>
      </c>
      <c r="AD18" s="198">
        <v>231504</v>
      </c>
      <c r="AE18" s="198">
        <v>236129</v>
      </c>
      <c r="AF18" s="198">
        <v>239328</v>
      </c>
      <c r="AG18" s="205">
        <v>209126</v>
      </c>
      <c r="AH18" s="212">
        <v>211853</v>
      </c>
      <c r="AI18" s="213">
        <f t="shared" si="0"/>
        <v>209126</v>
      </c>
      <c r="AK18" s="97">
        <f t="shared" si="1"/>
        <v>12899.95</v>
      </c>
      <c r="AL18" s="46">
        <f t="shared" si="2"/>
        <v>25799.9</v>
      </c>
      <c r="AN18" s="97">
        <f t="shared" si="3"/>
        <v>12899.95</v>
      </c>
      <c r="AO18" s="46">
        <f t="shared" si="4"/>
        <v>25799.9</v>
      </c>
    </row>
    <row r="19" spans="1:41" ht="20.25" thickBot="1" x14ac:dyDescent="0.4">
      <c r="A19" s="66" t="s">
        <v>85</v>
      </c>
      <c r="E19" s="146">
        <v>17.3</v>
      </c>
      <c r="AA19" s="72">
        <v>14</v>
      </c>
      <c r="AB19" s="198">
        <v>227611</v>
      </c>
      <c r="AC19" s="198">
        <v>232351</v>
      </c>
      <c r="AD19" s="198">
        <v>235632</v>
      </c>
      <c r="AE19" s="198">
        <v>240371</v>
      </c>
      <c r="AF19" s="198">
        <v>243652</v>
      </c>
      <c r="AG19" s="205">
        <v>212809</v>
      </c>
      <c r="AH19" s="212">
        <v>215584</v>
      </c>
      <c r="AI19" s="213">
        <f t="shared" si="0"/>
        <v>212809</v>
      </c>
      <c r="AK19" s="97">
        <f t="shared" si="1"/>
        <v>13127.13</v>
      </c>
      <c r="AL19" s="46">
        <f t="shared" si="2"/>
        <v>26254.27</v>
      </c>
      <c r="AN19" s="97">
        <f t="shared" si="3"/>
        <v>13127.13</v>
      </c>
      <c r="AO19" s="46">
        <f t="shared" si="4"/>
        <v>26254.27</v>
      </c>
    </row>
    <row r="20" spans="1:41" x14ac:dyDescent="0.2">
      <c r="D20" s="81"/>
      <c r="AA20" s="72">
        <v>15</v>
      </c>
      <c r="AB20" s="198">
        <v>231649</v>
      </c>
      <c r="AC20" s="198">
        <v>236507</v>
      </c>
      <c r="AD20" s="198">
        <v>239870</v>
      </c>
      <c r="AE20" s="198">
        <v>244730</v>
      </c>
      <c r="AF20" s="198">
        <v>248094</v>
      </c>
      <c r="AG20" s="205">
        <v>216592</v>
      </c>
      <c r="AH20" s="212">
        <v>219416</v>
      </c>
      <c r="AI20" s="213">
        <f t="shared" si="0"/>
        <v>216592</v>
      </c>
      <c r="AK20" s="97">
        <f t="shared" si="1"/>
        <v>13360.49</v>
      </c>
      <c r="AL20" s="46">
        <f t="shared" si="2"/>
        <v>26720.98</v>
      </c>
      <c r="AN20" s="97">
        <f t="shared" si="3"/>
        <v>13360.49</v>
      </c>
      <c r="AO20" s="46">
        <f t="shared" si="4"/>
        <v>26720.98</v>
      </c>
    </row>
    <row r="21" spans="1:41" ht="23.25" x14ac:dyDescent="0.35">
      <c r="A21" s="89" t="s">
        <v>88</v>
      </c>
      <c r="AA21" s="72">
        <v>16</v>
      </c>
      <c r="AB21" s="198">
        <v>234743</v>
      </c>
      <c r="AC21" s="198">
        <v>239725</v>
      </c>
      <c r="AD21" s="198">
        <v>243175</v>
      </c>
      <c r="AE21" s="198">
        <v>248156</v>
      </c>
      <c r="AF21" s="198">
        <v>251606</v>
      </c>
      <c r="AG21" s="205">
        <v>220481</v>
      </c>
      <c r="AH21" s="212">
        <v>223356</v>
      </c>
      <c r="AI21" s="213">
        <f t="shared" si="0"/>
        <v>220481</v>
      </c>
      <c r="AK21" s="97">
        <f t="shared" si="1"/>
        <v>13600.38</v>
      </c>
      <c r="AL21" s="46">
        <f t="shared" si="2"/>
        <v>27200.76</v>
      </c>
      <c r="AN21" s="97">
        <f t="shared" si="3"/>
        <v>13600.38</v>
      </c>
      <c r="AO21" s="46">
        <f t="shared" si="4"/>
        <v>27200.76</v>
      </c>
    </row>
    <row r="22" spans="1:41" ht="12.75" customHeight="1" x14ac:dyDescent="0.35">
      <c r="A22" s="89"/>
      <c r="AA22" s="72">
        <v>17</v>
      </c>
      <c r="AB22" s="198">
        <v>239005</v>
      </c>
      <c r="AC22" s="198">
        <v>244114</v>
      </c>
      <c r="AD22" s="198">
        <v>247651</v>
      </c>
      <c r="AE22" s="198">
        <v>252759</v>
      </c>
      <c r="AF22" s="198">
        <v>256294</v>
      </c>
      <c r="AG22" s="205">
        <v>224474</v>
      </c>
      <c r="AH22" s="212">
        <v>227401</v>
      </c>
      <c r="AI22" s="213">
        <f t="shared" si="0"/>
        <v>224474</v>
      </c>
      <c r="AK22" s="97">
        <f t="shared" si="1"/>
        <v>13846.69</v>
      </c>
      <c r="AL22" s="46">
        <f t="shared" si="2"/>
        <v>27693.38</v>
      </c>
      <c r="AN22" s="97">
        <f t="shared" si="3"/>
        <v>13846.69</v>
      </c>
      <c r="AO22" s="46">
        <f t="shared" si="4"/>
        <v>27693.38</v>
      </c>
    </row>
    <row r="23" spans="1:41" ht="21.2" customHeight="1" x14ac:dyDescent="0.35">
      <c r="A23" s="89"/>
      <c r="AA23" s="72">
        <v>18</v>
      </c>
      <c r="AB23" s="198">
        <v>243387</v>
      </c>
      <c r="AC23" s="198">
        <v>248626</v>
      </c>
      <c r="AD23" s="198">
        <v>252252</v>
      </c>
      <c r="AE23" s="198">
        <v>257490</v>
      </c>
      <c r="AF23" s="198">
        <v>261115</v>
      </c>
      <c r="AG23" s="205">
        <v>228579</v>
      </c>
      <c r="AH23" s="212">
        <v>231560</v>
      </c>
      <c r="AI23" s="213">
        <f t="shared" si="0"/>
        <v>228579</v>
      </c>
      <c r="AK23" s="97">
        <f t="shared" si="1"/>
        <v>14099.91</v>
      </c>
      <c r="AL23" s="46">
        <f t="shared" si="2"/>
        <v>28199.82</v>
      </c>
      <c r="AN23" s="97">
        <f t="shared" si="3"/>
        <v>14099.91</v>
      </c>
      <c r="AO23" s="46">
        <f t="shared" si="4"/>
        <v>28199.82</v>
      </c>
    </row>
    <row r="24" spans="1:41" x14ac:dyDescent="0.2">
      <c r="AA24" s="72">
        <v>19</v>
      </c>
      <c r="AB24" s="198">
        <v>246657</v>
      </c>
      <c r="AC24" s="198">
        <v>252029</v>
      </c>
      <c r="AD24" s="198">
        <v>255746</v>
      </c>
      <c r="AE24" s="198">
        <v>261119</v>
      </c>
      <c r="AF24" s="198">
        <v>264839</v>
      </c>
      <c r="AG24" s="205">
        <v>232796</v>
      </c>
      <c r="AH24" s="212">
        <v>235832</v>
      </c>
      <c r="AI24" s="213">
        <f t="shared" si="0"/>
        <v>232796</v>
      </c>
      <c r="AK24" s="97">
        <f t="shared" si="1"/>
        <v>14360.03</v>
      </c>
      <c r="AL24" s="46">
        <f t="shared" si="2"/>
        <v>28720.07</v>
      </c>
      <c r="AN24" s="97">
        <f t="shared" si="3"/>
        <v>14360.03</v>
      </c>
      <c r="AO24" s="46">
        <f t="shared" si="4"/>
        <v>28720.07</v>
      </c>
    </row>
    <row r="25" spans="1:41" x14ac:dyDescent="0.2">
      <c r="AA25" s="72">
        <v>20</v>
      </c>
      <c r="AB25" s="198">
        <v>250053</v>
      </c>
      <c r="AC25" s="198">
        <v>255560</v>
      </c>
      <c r="AD25" s="198">
        <v>259374</v>
      </c>
      <c r="AE25" s="198">
        <v>264882</v>
      </c>
      <c r="AF25" s="198">
        <v>268694</v>
      </c>
      <c r="AG25" s="205">
        <v>237130</v>
      </c>
      <c r="AH25" s="212">
        <v>240222</v>
      </c>
      <c r="AI25" s="213">
        <f t="shared" si="0"/>
        <v>237130</v>
      </c>
      <c r="AK25" s="97">
        <f t="shared" si="1"/>
        <v>14627.38</v>
      </c>
      <c r="AL25" s="46">
        <f t="shared" si="2"/>
        <v>29254.75</v>
      </c>
      <c r="AN25" s="97">
        <f t="shared" si="3"/>
        <v>14627.38</v>
      </c>
      <c r="AO25" s="46">
        <f t="shared" si="4"/>
        <v>29254.75</v>
      </c>
    </row>
    <row r="26" spans="1:41" ht="12.75" customHeight="1" x14ac:dyDescent="0.2">
      <c r="AA26" s="72">
        <v>21</v>
      </c>
      <c r="AB26" s="198">
        <v>254192</v>
      </c>
      <c r="AC26" s="198">
        <v>259841</v>
      </c>
      <c r="AD26" s="198">
        <v>263752</v>
      </c>
      <c r="AE26" s="198">
        <v>269401</v>
      </c>
      <c r="AF26" s="198">
        <v>273312</v>
      </c>
      <c r="AG26" s="205">
        <v>241584</v>
      </c>
      <c r="AH26" s="212">
        <v>244734</v>
      </c>
      <c r="AI26" s="213">
        <f t="shared" si="0"/>
        <v>241584</v>
      </c>
      <c r="AK26" s="97">
        <f t="shared" si="1"/>
        <v>14902.12</v>
      </c>
      <c r="AL26" s="46">
        <f t="shared" si="2"/>
        <v>29804.240000000002</v>
      </c>
      <c r="AN26" s="97">
        <f t="shared" si="3"/>
        <v>14902.12</v>
      </c>
      <c r="AO26" s="46">
        <f t="shared" si="4"/>
        <v>29804.240000000002</v>
      </c>
    </row>
    <row r="27" spans="1:41" x14ac:dyDescent="0.2">
      <c r="AA27" s="72">
        <v>22</v>
      </c>
      <c r="AB27" s="198">
        <v>258027</v>
      </c>
      <c r="AC27" s="198">
        <v>263676</v>
      </c>
      <c r="AD27" s="198">
        <v>267587</v>
      </c>
      <c r="AE27" s="198">
        <v>273236</v>
      </c>
      <c r="AF27" s="198">
        <v>277147</v>
      </c>
      <c r="AG27" s="205">
        <v>246034</v>
      </c>
      <c r="AH27" s="212">
        <v>249242</v>
      </c>
      <c r="AI27" s="213">
        <f t="shared" si="0"/>
        <v>246034</v>
      </c>
      <c r="AK27" s="97">
        <f t="shared" si="1"/>
        <v>15176.62</v>
      </c>
      <c r="AL27" s="46">
        <f t="shared" si="2"/>
        <v>30353.24</v>
      </c>
      <c r="AN27" s="97">
        <f t="shared" si="3"/>
        <v>15176.62</v>
      </c>
      <c r="AO27" s="46">
        <f t="shared" si="4"/>
        <v>30353.24</v>
      </c>
    </row>
    <row r="28" spans="1:41" x14ac:dyDescent="0.2">
      <c r="AA28" s="72">
        <v>23</v>
      </c>
      <c r="AB28" s="198">
        <v>262137</v>
      </c>
      <c r="AC28" s="198">
        <v>267629</v>
      </c>
      <c r="AD28" s="198">
        <v>271434</v>
      </c>
      <c r="AE28" s="198">
        <v>276928</v>
      </c>
      <c r="AF28" s="198">
        <v>280730</v>
      </c>
      <c r="AG28" s="205">
        <v>250473</v>
      </c>
      <c r="AH28" s="212">
        <v>253739</v>
      </c>
      <c r="AI28" s="213">
        <f t="shared" si="0"/>
        <v>250473</v>
      </c>
      <c r="AK28" s="97">
        <f t="shared" si="1"/>
        <v>15450.44</v>
      </c>
      <c r="AL28" s="46">
        <f t="shared" si="2"/>
        <v>30900.880000000001</v>
      </c>
      <c r="AN28" s="97">
        <f t="shared" si="3"/>
        <v>15450.44</v>
      </c>
      <c r="AO28" s="46">
        <f t="shared" si="4"/>
        <v>30900.880000000001</v>
      </c>
    </row>
    <row r="29" spans="1:41" x14ac:dyDescent="0.2">
      <c r="AA29" s="72">
        <v>24</v>
      </c>
      <c r="AB29" s="198">
        <v>266372</v>
      </c>
      <c r="AC29" s="198">
        <v>271710</v>
      </c>
      <c r="AD29" s="198">
        <v>275406</v>
      </c>
      <c r="AE29" s="198">
        <v>280745</v>
      </c>
      <c r="AF29" s="198">
        <v>284441</v>
      </c>
      <c r="AG29" s="205">
        <v>255038</v>
      </c>
      <c r="AH29" s="212">
        <v>258364</v>
      </c>
      <c r="AI29" s="213">
        <f t="shared" si="0"/>
        <v>255038</v>
      </c>
      <c r="AK29" s="97">
        <f t="shared" si="1"/>
        <v>15732.03</v>
      </c>
      <c r="AL29" s="46">
        <f t="shared" si="2"/>
        <v>31464.07</v>
      </c>
      <c r="AN29" s="97">
        <f t="shared" si="3"/>
        <v>15732.03</v>
      </c>
      <c r="AO29" s="46">
        <f t="shared" si="4"/>
        <v>31464.07</v>
      </c>
    </row>
    <row r="30" spans="1:41" x14ac:dyDescent="0.2">
      <c r="AA30" s="72">
        <v>25</v>
      </c>
      <c r="AB30" s="198">
        <v>270701</v>
      </c>
      <c r="AC30" s="198">
        <v>275873</v>
      </c>
      <c r="AD30" s="198">
        <v>279454</v>
      </c>
      <c r="AE30" s="198">
        <v>284626</v>
      </c>
      <c r="AF30" s="198">
        <v>288206</v>
      </c>
      <c r="AG30" s="205">
        <v>259721</v>
      </c>
      <c r="AH30" s="212">
        <v>263108</v>
      </c>
      <c r="AI30" s="213">
        <f t="shared" si="0"/>
        <v>259721</v>
      </c>
      <c r="AK30" s="97">
        <f t="shared" si="1"/>
        <v>16020.9</v>
      </c>
      <c r="AL30" s="46">
        <f t="shared" si="2"/>
        <v>32041.81</v>
      </c>
      <c r="AN30" s="97">
        <f t="shared" si="3"/>
        <v>16020.9</v>
      </c>
      <c r="AO30" s="46">
        <f t="shared" si="4"/>
        <v>32041.81</v>
      </c>
    </row>
    <row r="31" spans="1:41" x14ac:dyDescent="0.2">
      <c r="AA31" s="72">
        <v>26</v>
      </c>
      <c r="AB31" s="198">
        <v>275131</v>
      </c>
      <c r="AC31" s="198">
        <v>280123</v>
      </c>
      <c r="AD31" s="198">
        <v>283580</v>
      </c>
      <c r="AE31" s="198">
        <v>288573</v>
      </c>
      <c r="AF31" s="198">
        <v>292029</v>
      </c>
      <c r="AG31" s="205">
        <v>264529</v>
      </c>
      <c r="AH31" s="212">
        <v>267978</v>
      </c>
      <c r="AI31" s="213">
        <f t="shared" si="0"/>
        <v>264529</v>
      </c>
      <c r="AK31" s="97">
        <f t="shared" si="1"/>
        <v>16317.49</v>
      </c>
      <c r="AL31" s="46">
        <f t="shared" si="2"/>
        <v>32634.97</v>
      </c>
      <c r="AN31" s="97">
        <f t="shared" si="3"/>
        <v>16317.49</v>
      </c>
      <c r="AO31" s="46">
        <f t="shared" si="4"/>
        <v>32634.97</v>
      </c>
    </row>
    <row r="32" spans="1:41" x14ac:dyDescent="0.2">
      <c r="AA32" s="72">
        <v>27</v>
      </c>
      <c r="AB32" s="198">
        <v>279656</v>
      </c>
      <c r="AC32" s="198">
        <v>284456</v>
      </c>
      <c r="AD32" s="198">
        <v>287782</v>
      </c>
      <c r="AE32" s="198">
        <v>292583</v>
      </c>
      <c r="AF32" s="198">
        <v>295908</v>
      </c>
      <c r="AG32" s="205">
        <v>269460</v>
      </c>
      <c r="AH32" s="212">
        <v>272974</v>
      </c>
      <c r="AI32" s="213">
        <f t="shared" si="0"/>
        <v>269460</v>
      </c>
      <c r="AK32" s="97">
        <f t="shared" si="1"/>
        <v>16621.650000000001</v>
      </c>
      <c r="AL32" s="46">
        <f t="shared" si="2"/>
        <v>33243.31</v>
      </c>
      <c r="AN32" s="97">
        <f t="shared" si="3"/>
        <v>16621.650000000001</v>
      </c>
      <c r="AO32" s="46">
        <f t="shared" si="4"/>
        <v>33243.31</v>
      </c>
    </row>
    <row r="33" spans="1:41" x14ac:dyDescent="0.2">
      <c r="AA33" s="72">
        <v>28</v>
      </c>
      <c r="AB33" s="198">
        <v>284283</v>
      </c>
      <c r="AC33" s="198">
        <v>288881</v>
      </c>
      <c r="AD33" s="198">
        <v>292064</v>
      </c>
      <c r="AE33" s="198">
        <v>296661</v>
      </c>
      <c r="AF33" s="198">
        <v>299845</v>
      </c>
      <c r="AG33" s="205">
        <v>274522</v>
      </c>
      <c r="AH33" s="212">
        <v>278102</v>
      </c>
      <c r="AI33" s="213">
        <f t="shared" si="0"/>
        <v>274522</v>
      </c>
      <c r="AK33" s="97">
        <f t="shared" si="1"/>
        <v>16933.900000000001</v>
      </c>
      <c r="AL33" s="46">
        <f t="shared" si="2"/>
        <v>33867.81</v>
      </c>
      <c r="AN33" s="97">
        <f t="shared" si="3"/>
        <v>16933.900000000001</v>
      </c>
      <c r="AO33" s="46">
        <f t="shared" si="4"/>
        <v>33867.81</v>
      </c>
    </row>
    <row r="34" spans="1:41" x14ac:dyDescent="0.2">
      <c r="AA34" s="72">
        <v>29</v>
      </c>
      <c r="AB34" s="198">
        <v>289014</v>
      </c>
      <c r="AC34" s="198">
        <v>293394</v>
      </c>
      <c r="AD34" s="198">
        <v>296427</v>
      </c>
      <c r="AE34" s="198">
        <v>300807</v>
      </c>
      <c r="AF34" s="198">
        <v>303839</v>
      </c>
      <c r="AG34" s="205">
        <v>279715</v>
      </c>
      <c r="AH34" s="212">
        <v>283362</v>
      </c>
      <c r="AI34" s="213">
        <f t="shared" si="0"/>
        <v>279715</v>
      </c>
      <c r="AK34" s="97">
        <f t="shared" si="1"/>
        <v>17254.23</v>
      </c>
      <c r="AL34" s="46">
        <f t="shared" si="2"/>
        <v>34508.47</v>
      </c>
      <c r="AN34" s="97">
        <f t="shared" si="3"/>
        <v>17254.23</v>
      </c>
      <c r="AO34" s="46">
        <f t="shared" si="4"/>
        <v>34508.47</v>
      </c>
    </row>
    <row r="35" spans="1:41" x14ac:dyDescent="0.2">
      <c r="AA35" s="72">
        <v>30</v>
      </c>
      <c r="AB35" s="198">
        <v>293853</v>
      </c>
      <c r="AC35" s="198">
        <v>298001</v>
      </c>
      <c r="AD35" s="198">
        <v>300872</v>
      </c>
      <c r="AE35" s="198">
        <v>305018</v>
      </c>
      <c r="AF35" s="198">
        <v>307890</v>
      </c>
      <c r="AG35" s="205">
        <v>285045</v>
      </c>
      <c r="AH35" s="212">
        <v>288762</v>
      </c>
      <c r="AI35" s="213">
        <f t="shared" si="0"/>
        <v>285045</v>
      </c>
      <c r="AK35" s="97">
        <f t="shared" si="1"/>
        <v>17583.02</v>
      </c>
      <c r="AL35" s="46">
        <f t="shared" si="2"/>
        <v>35166.03</v>
      </c>
      <c r="AN35" s="97">
        <f t="shared" si="3"/>
        <v>17583.02</v>
      </c>
      <c r="AO35" s="46">
        <f t="shared" si="4"/>
        <v>35166.03</v>
      </c>
    </row>
    <row r="36" spans="1:41" x14ac:dyDescent="0.2">
      <c r="AA36" s="72">
        <v>31</v>
      </c>
      <c r="AB36" s="198">
        <v>298795</v>
      </c>
      <c r="AC36" s="198">
        <v>302696</v>
      </c>
      <c r="AD36" s="198">
        <v>305398</v>
      </c>
      <c r="AE36" s="198">
        <v>309299</v>
      </c>
      <c r="AF36" s="198">
        <v>312000</v>
      </c>
      <c r="AG36" s="205">
        <v>290513</v>
      </c>
      <c r="AH36" s="212">
        <v>294301</v>
      </c>
      <c r="AI36" s="213">
        <f t="shared" si="0"/>
        <v>290513</v>
      </c>
      <c r="AK36" s="97">
        <f t="shared" si="1"/>
        <v>17920.310000000001</v>
      </c>
      <c r="AL36" s="46">
        <f t="shared" si="2"/>
        <v>35840.620000000003</v>
      </c>
      <c r="AN36" s="97">
        <f t="shared" si="3"/>
        <v>17920.310000000001</v>
      </c>
      <c r="AO36" s="46">
        <f t="shared" si="4"/>
        <v>35840.620000000003</v>
      </c>
    </row>
    <row r="37" spans="1:41" x14ac:dyDescent="0.2">
      <c r="AA37" s="72">
        <v>32</v>
      </c>
      <c r="AB37" s="198">
        <v>303852</v>
      </c>
      <c r="AC37" s="198">
        <v>307490</v>
      </c>
      <c r="AD37" s="198">
        <v>310009</v>
      </c>
      <c r="AE37" s="198">
        <v>313649</v>
      </c>
      <c r="AF37" s="198">
        <v>316167</v>
      </c>
      <c r="AG37" s="205">
        <v>296126</v>
      </c>
      <c r="AH37" s="212">
        <v>299987</v>
      </c>
      <c r="AI37" s="213">
        <f t="shared" si="0"/>
        <v>296126</v>
      </c>
      <c r="AK37" s="97">
        <f t="shared" si="1"/>
        <v>18266.55</v>
      </c>
      <c r="AL37" s="46">
        <f t="shared" si="2"/>
        <v>36533.1</v>
      </c>
      <c r="AN37" s="97">
        <f t="shared" si="3"/>
        <v>18266.55</v>
      </c>
      <c r="AO37" s="46">
        <f t="shared" si="4"/>
        <v>36533.1</v>
      </c>
    </row>
    <row r="38" spans="1:41" x14ac:dyDescent="0.2">
      <c r="AA38" s="72">
        <v>33</v>
      </c>
      <c r="AB38" s="198">
        <v>309016</v>
      </c>
      <c r="AC38" s="198">
        <v>312375</v>
      </c>
      <c r="AD38" s="198">
        <v>314703</v>
      </c>
      <c r="AE38" s="198">
        <v>318063</v>
      </c>
      <c r="AF38" s="198">
        <v>320390</v>
      </c>
      <c r="AG38" s="205">
        <v>301881</v>
      </c>
      <c r="AH38" s="212">
        <v>305818</v>
      </c>
      <c r="AI38" s="213">
        <f t="shared" si="0"/>
        <v>301881</v>
      </c>
      <c r="AK38" s="97">
        <f t="shared" si="1"/>
        <v>18621.55</v>
      </c>
      <c r="AL38" s="46">
        <f t="shared" si="2"/>
        <v>37243.089999999997</v>
      </c>
      <c r="AN38" s="97">
        <f t="shared" si="3"/>
        <v>18621.55</v>
      </c>
      <c r="AO38" s="46">
        <f t="shared" si="4"/>
        <v>37243.089999999997</v>
      </c>
    </row>
    <row r="39" spans="1:41" ht="30.75" x14ac:dyDescent="0.45">
      <c r="A39" s="245" t="s">
        <v>138</v>
      </c>
      <c r="B39" s="227"/>
      <c r="C39" s="245" t="str">
        <f>E18</f>
        <v>1. april 2018</v>
      </c>
      <c r="D39" s="227"/>
      <c r="E39" s="227"/>
      <c r="F39" s="227"/>
      <c r="AA39" s="72">
        <v>34</v>
      </c>
      <c r="AB39" s="198">
        <v>314298</v>
      </c>
      <c r="AC39" s="198">
        <v>317363</v>
      </c>
      <c r="AD39" s="198">
        <v>319485</v>
      </c>
      <c r="AE39" s="198">
        <v>322548</v>
      </c>
      <c r="AF39" s="198">
        <v>324670</v>
      </c>
      <c r="AG39" s="205">
        <v>307790</v>
      </c>
      <c r="AH39" s="212">
        <v>311804</v>
      </c>
      <c r="AI39" s="213">
        <f t="shared" si="0"/>
        <v>307790</v>
      </c>
      <c r="AK39" s="97">
        <f t="shared" si="1"/>
        <v>18986.04</v>
      </c>
      <c r="AL39" s="46">
        <f t="shared" si="2"/>
        <v>37972.080000000002</v>
      </c>
      <c r="AN39" s="97">
        <f t="shared" si="3"/>
        <v>18986.04</v>
      </c>
      <c r="AO39" s="46">
        <f t="shared" si="4"/>
        <v>37972.080000000002</v>
      </c>
    </row>
    <row r="40" spans="1:41" x14ac:dyDescent="0.2">
      <c r="A40" s="246"/>
      <c r="AA40" s="72">
        <v>35</v>
      </c>
      <c r="AB40" s="198">
        <v>319697</v>
      </c>
      <c r="AC40" s="198">
        <v>322450</v>
      </c>
      <c r="AD40" s="198">
        <v>324354</v>
      </c>
      <c r="AE40" s="198">
        <v>327107</v>
      </c>
      <c r="AF40" s="198">
        <v>329011</v>
      </c>
      <c r="AG40" s="205">
        <v>313854</v>
      </c>
      <c r="AH40" s="212">
        <v>317947</v>
      </c>
      <c r="AI40" s="213">
        <f t="shared" si="0"/>
        <v>313854</v>
      </c>
      <c r="AK40" s="97">
        <f t="shared" si="1"/>
        <v>19360.099999999999</v>
      </c>
      <c r="AL40" s="46">
        <f t="shared" si="2"/>
        <v>38720.199999999997</v>
      </c>
      <c r="AN40" s="97">
        <f t="shared" si="3"/>
        <v>19360.099999999999</v>
      </c>
      <c r="AO40" s="46">
        <f t="shared" si="4"/>
        <v>38720.199999999997</v>
      </c>
    </row>
    <row r="41" spans="1:41" x14ac:dyDescent="0.2">
      <c r="AA41" s="72">
        <v>36</v>
      </c>
      <c r="AB41" s="198">
        <v>325214</v>
      </c>
      <c r="AC41" s="198">
        <v>327634</v>
      </c>
      <c r="AD41" s="198">
        <v>329310</v>
      </c>
      <c r="AE41" s="198">
        <v>331731</v>
      </c>
      <c r="AF41" s="198">
        <v>333406</v>
      </c>
      <c r="AG41" s="205">
        <v>320074</v>
      </c>
      <c r="AH41" s="212">
        <v>324248</v>
      </c>
      <c r="AI41" s="213">
        <f t="shared" si="0"/>
        <v>320074</v>
      </c>
      <c r="AK41" s="97">
        <f t="shared" si="1"/>
        <v>19743.78</v>
      </c>
      <c r="AL41" s="46">
        <f t="shared" si="2"/>
        <v>39487.56</v>
      </c>
      <c r="AN41" s="97">
        <f t="shared" si="3"/>
        <v>19743.78</v>
      </c>
      <c r="AO41" s="46">
        <f t="shared" si="4"/>
        <v>39487.56</v>
      </c>
    </row>
    <row r="42" spans="1:41" x14ac:dyDescent="0.2">
      <c r="AA42" s="72">
        <v>37</v>
      </c>
      <c r="AB42" s="198">
        <v>330853</v>
      </c>
      <c r="AC42" s="198">
        <v>332923</v>
      </c>
      <c r="AD42" s="198">
        <v>334355</v>
      </c>
      <c r="AE42" s="198">
        <v>336425</v>
      </c>
      <c r="AF42" s="198">
        <v>337859</v>
      </c>
      <c r="AG42" s="205">
        <v>326457</v>
      </c>
      <c r="AH42" s="212">
        <v>330714</v>
      </c>
      <c r="AI42" s="213">
        <f t="shared" si="0"/>
        <v>326457</v>
      </c>
      <c r="AK42" s="97">
        <f t="shared" si="1"/>
        <v>20137.52</v>
      </c>
      <c r="AL42" s="46">
        <f t="shared" si="2"/>
        <v>40275.03</v>
      </c>
      <c r="AN42" s="97">
        <f t="shared" si="3"/>
        <v>20137.52</v>
      </c>
      <c r="AO42" s="46">
        <f t="shared" si="4"/>
        <v>40275.03</v>
      </c>
    </row>
    <row r="43" spans="1:41" x14ac:dyDescent="0.2">
      <c r="AA43" s="72">
        <v>38</v>
      </c>
      <c r="AB43" s="198">
        <v>336808</v>
      </c>
      <c r="AC43" s="198">
        <v>338540</v>
      </c>
      <c r="AD43" s="198">
        <v>339739</v>
      </c>
      <c r="AE43" s="198">
        <v>341471</v>
      </c>
      <c r="AF43" s="198">
        <v>342672</v>
      </c>
      <c r="AG43" s="205">
        <v>333129</v>
      </c>
      <c r="AH43" s="212">
        <v>337473</v>
      </c>
      <c r="AI43" s="213">
        <f t="shared" si="0"/>
        <v>333129</v>
      </c>
      <c r="AK43" s="97">
        <f t="shared" si="1"/>
        <v>20549.080000000002</v>
      </c>
      <c r="AL43" s="46">
        <f t="shared" si="2"/>
        <v>41098.160000000003</v>
      </c>
      <c r="AN43" s="97">
        <f t="shared" si="3"/>
        <v>20549.080000000002</v>
      </c>
      <c r="AO43" s="46">
        <f t="shared" si="4"/>
        <v>41098.160000000003</v>
      </c>
    </row>
    <row r="44" spans="1:41" ht="13.5" thickBot="1" x14ac:dyDescent="0.25">
      <c r="AA44" s="72">
        <v>39</v>
      </c>
      <c r="AB44" s="198">
        <v>342821</v>
      </c>
      <c r="AC44" s="198">
        <v>344156</v>
      </c>
      <c r="AD44" s="198">
        <v>345080</v>
      </c>
      <c r="AE44" s="198">
        <v>346413</v>
      </c>
      <c r="AF44" s="198">
        <v>347337</v>
      </c>
      <c r="AG44" s="205">
        <v>339990</v>
      </c>
      <c r="AH44" s="212">
        <v>344423</v>
      </c>
      <c r="AI44" s="213">
        <f t="shared" si="0"/>
        <v>339990</v>
      </c>
      <c r="AK44" s="97">
        <f t="shared" si="1"/>
        <v>20972.3</v>
      </c>
      <c r="AL44" s="46">
        <f t="shared" si="2"/>
        <v>41944.6</v>
      </c>
      <c r="AN44" s="97">
        <f t="shared" si="3"/>
        <v>20972.3</v>
      </c>
      <c r="AO44" s="46">
        <f t="shared" si="4"/>
        <v>41944.6</v>
      </c>
    </row>
    <row r="45" spans="1:41" ht="13.5" thickTop="1" x14ac:dyDescent="0.2">
      <c r="A45" s="17"/>
      <c r="B45" s="237" t="s">
        <v>0</v>
      </c>
      <c r="C45" s="231"/>
      <c r="D45" s="238"/>
      <c r="E45" s="238"/>
      <c r="F45" s="239" t="str">
        <f>+E18</f>
        <v>1. april 2018</v>
      </c>
      <c r="AA45" s="72">
        <v>40</v>
      </c>
      <c r="AB45" s="198">
        <v>348966</v>
      </c>
      <c r="AC45" s="198">
        <v>349878</v>
      </c>
      <c r="AD45" s="198">
        <v>350510</v>
      </c>
      <c r="AE45" s="198">
        <v>351422</v>
      </c>
      <c r="AF45" s="198">
        <v>352054</v>
      </c>
      <c r="AG45" s="205">
        <v>347028</v>
      </c>
      <c r="AH45" s="212">
        <v>351553</v>
      </c>
      <c r="AI45" s="213">
        <f t="shared" si="0"/>
        <v>347028</v>
      </c>
      <c r="AK45" s="97">
        <f t="shared" si="1"/>
        <v>21406.44</v>
      </c>
      <c r="AL45" s="46">
        <f t="shared" si="2"/>
        <v>42812.88</v>
      </c>
      <c r="AN45" s="97">
        <f t="shared" si="3"/>
        <v>21406.44</v>
      </c>
      <c r="AO45" s="46">
        <f t="shared" si="4"/>
        <v>42812.88</v>
      </c>
    </row>
    <row r="46" spans="1:41" x14ac:dyDescent="0.2">
      <c r="A46" s="14"/>
      <c r="B46" s="18"/>
      <c r="C46" s="19"/>
      <c r="D46" s="20" t="s">
        <v>1</v>
      </c>
      <c r="E46" s="19"/>
      <c r="F46" s="25"/>
      <c r="AA46" s="72">
        <v>41</v>
      </c>
      <c r="AB46" s="198">
        <v>355245</v>
      </c>
      <c r="AC46" s="198">
        <v>355712</v>
      </c>
      <c r="AD46" s="198">
        <v>356037</v>
      </c>
      <c r="AE46" s="198">
        <v>356505</v>
      </c>
      <c r="AF46" s="198">
        <v>356828</v>
      </c>
      <c r="AG46" s="205">
        <v>354250</v>
      </c>
      <c r="AH46" s="212">
        <v>358869</v>
      </c>
      <c r="AI46" s="213">
        <f t="shared" si="0"/>
        <v>354250</v>
      </c>
      <c r="AK46" s="97">
        <f t="shared" si="1"/>
        <v>21851.93</v>
      </c>
      <c r="AL46" s="46">
        <f t="shared" si="2"/>
        <v>43703.86</v>
      </c>
      <c r="AN46" s="97">
        <f t="shared" si="3"/>
        <v>21851.93</v>
      </c>
      <c r="AO46" s="46">
        <f t="shared" si="4"/>
        <v>43703.86</v>
      </c>
    </row>
    <row r="47" spans="1:41" ht="13.5" thickBot="1" x14ac:dyDescent="0.25">
      <c r="A47" s="21" t="s">
        <v>3</v>
      </c>
      <c r="B47" s="33" t="s">
        <v>4</v>
      </c>
      <c r="C47" s="33" t="s">
        <v>5</v>
      </c>
      <c r="D47" s="33" t="s">
        <v>6</v>
      </c>
      <c r="E47" s="33" t="s">
        <v>7</v>
      </c>
      <c r="F47" s="34" t="s">
        <v>8</v>
      </c>
      <c r="AA47" s="72">
        <v>42</v>
      </c>
      <c r="AB47" s="198">
        <v>361660</v>
      </c>
      <c r="AC47" s="198"/>
      <c r="AD47" s="198"/>
      <c r="AE47" s="198"/>
      <c r="AF47" s="198"/>
      <c r="AG47" s="205">
        <v>361659</v>
      </c>
      <c r="AH47" s="212">
        <v>366375</v>
      </c>
      <c r="AI47" s="213">
        <f t="shared" si="0"/>
        <v>361659</v>
      </c>
      <c r="AK47" s="97">
        <f t="shared" si="1"/>
        <v>22308.95</v>
      </c>
      <c r="AL47" s="46">
        <f t="shared" si="2"/>
        <v>44617.91</v>
      </c>
      <c r="AN47" s="97">
        <f t="shared" si="3"/>
        <v>22308.95</v>
      </c>
      <c r="AO47" s="46">
        <f t="shared" si="4"/>
        <v>44617.91</v>
      </c>
    </row>
    <row r="48" spans="1:41" x14ac:dyDescent="0.2">
      <c r="A48" s="36">
        <v>8</v>
      </c>
      <c r="B48" s="16">
        <f t="shared" ref="B48:B81" si="5">ROUND(AB13*$E$17%,0)</f>
        <v>220778</v>
      </c>
      <c r="C48" s="16">
        <f t="shared" ref="C48:C81" si="6">ROUND(AC13*$E$17%,0)</f>
        <v>225149</v>
      </c>
      <c r="D48" s="16">
        <f t="shared" ref="D48:D81" si="7">ROUND(AD13*$E$17%,0)</f>
        <v>228175</v>
      </c>
      <c r="E48" s="16">
        <f t="shared" ref="E48:E81" si="8">ROUND(AE13*$E$17%,0)</f>
        <v>232546</v>
      </c>
      <c r="F48" s="23">
        <f t="shared" ref="F48:F81" si="9">ROUND(AF13*$E$17%,0)</f>
        <v>235572</v>
      </c>
      <c r="AA48" s="72">
        <v>43</v>
      </c>
      <c r="AB48" s="198">
        <v>369689</v>
      </c>
      <c r="AC48" s="198"/>
      <c r="AD48" s="198"/>
      <c r="AE48" s="198"/>
      <c r="AF48" s="198"/>
      <c r="AG48" s="205">
        <v>369688</v>
      </c>
      <c r="AH48" s="212">
        <v>374509</v>
      </c>
      <c r="AI48" s="213">
        <f t="shared" si="0"/>
        <v>369688</v>
      </c>
      <c r="AK48" s="97">
        <f t="shared" si="1"/>
        <v>22804.22</v>
      </c>
      <c r="AL48" s="46">
        <f t="shared" si="2"/>
        <v>45608.45</v>
      </c>
      <c r="AN48" s="97">
        <f t="shared" si="3"/>
        <v>22804.22</v>
      </c>
      <c r="AO48" s="46">
        <f t="shared" si="4"/>
        <v>45608.45</v>
      </c>
    </row>
    <row r="49" spans="1:41" x14ac:dyDescent="0.2">
      <c r="A49" s="36">
        <f t="shared" ref="A49:A89" si="10">+A48+1</f>
        <v>9</v>
      </c>
      <c r="B49" s="16">
        <f t="shared" si="5"/>
        <v>224451</v>
      </c>
      <c r="C49" s="16">
        <f t="shared" si="6"/>
        <v>228928</v>
      </c>
      <c r="D49" s="16">
        <f t="shared" si="7"/>
        <v>232031</v>
      </c>
      <c r="E49" s="16">
        <f t="shared" si="8"/>
        <v>236509</v>
      </c>
      <c r="F49" s="23">
        <f t="shared" si="9"/>
        <v>239611</v>
      </c>
      <c r="AA49" s="72">
        <v>44</v>
      </c>
      <c r="AB49" s="198">
        <v>377937</v>
      </c>
      <c r="AC49" s="198"/>
      <c r="AD49" s="198"/>
      <c r="AE49" s="198"/>
      <c r="AF49" s="198"/>
      <c r="AG49" s="205">
        <v>377938</v>
      </c>
      <c r="AH49" s="212">
        <v>382866</v>
      </c>
      <c r="AI49" s="213">
        <f t="shared" si="0"/>
        <v>377938</v>
      </c>
      <c r="AK49" s="97">
        <f t="shared" si="1"/>
        <v>23313.13</v>
      </c>
      <c r="AL49" s="46">
        <f t="shared" si="2"/>
        <v>46626.25</v>
      </c>
      <c r="AN49" s="97">
        <f t="shared" si="3"/>
        <v>23313.13</v>
      </c>
      <c r="AO49" s="46">
        <f t="shared" si="4"/>
        <v>46626.25</v>
      </c>
    </row>
    <row r="50" spans="1:41" x14ac:dyDescent="0.2">
      <c r="A50" s="36">
        <f t="shared" si="10"/>
        <v>10</v>
      </c>
      <c r="B50" s="16">
        <f t="shared" si="5"/>
        <v>228220</v>
      </c>
      <c r="C50" s="16">
        <f t="shared" si="6"/>
        <v>232812</v>
      </c>
      <c r="D50" s="16">
        <f t="shared" si="7"/>
        <v>235990</v>
      </c>
      <c r="E50" s="16">
        <f t="shared" si="8"/>
        <v>240581</v>
      </c>
      <c r="F50" s="23">
        <f t="shared" si="9"/>
        <v>243762</v>
      </c>
      <c r="AA50" s="72">
        <v>45</v>
      </c>
      <c r="AB50" s="198">
        <v>386414</v>
      </c>
      <c r="AC50" s="198"/>
      <c r="AD50" s="198"/>
      <c r="AE50" s="198"/>
      <c r="AF50" s="198"/>
      <c r="AG50" s="205">
        <v>386414</v>
      </c>
      <c r="AH50" s="212">
        <v>391453</v>
      </c>
      <c r="AI50" s="213">
        <f t="shared" si="0"/>
        <v>386414</v>
      </c>
      <c r="AK50" s="97">
        <f t="shared" si="1"/>
        <v>23835.97</v>
      </c>
      <c r="AL50" s="46">
        <f t="shared" si="2"/>
        <v>47671.94</v>
      </c>
      <c r="AN50" s="97">
        <f t="shared" si="3"/>
        <v>23835.97</v>
      </c>
      <c r="AO50" s="46">
        <f t="shared" si="4"/>
        <v>47671.94</v>
      </c>
    </row>
    <row r="51" spans="1:41" x14ac:dyDescent="0.2">
      <c r="A51" s="36">
        <f t="shared" si="10"/>
        <v>11</v>
      </c>
      <c r="B51" s="16">
        <f t="shared" si="5"/>
        <v>231195</v>
      </c>
      <c r="C51" s="16">
        <f t="shared" si="6"/>
        <v>235900</v>
      </c>
      <c r="D51" s="16">
        <f t="shared" si="7"/>
        <v>239159</v>
      </c>
      <c r="E51" s="16">
        <f t="shared" si="8"/>
        <v>243864</v>
      </c>
      <c r="F51" s="23">
        <f t="shared" si="9"/>
        <v>247121</v>
      </c>
      <c r="AA51" s="72">
        <v>46</v>
      </c>
      <c r="AB51" s="198">
        <v>395125</v>
      </c>
      <c r="AC51" s="198"/>
      <c r="AD51" s="198"/>
      <c r="AE51" s="198"/>
      <c r="AF51" s="198"/>
      <c r="AG51" s="205">
        <v>395125</v>
      </c>
      <c r="AH51" s="212">
        <v>400277</v>
      </c>
      <c r="AI51" s="213">
        <f t="shared" si="0"/>
        <v>395125</v>
      </c>
      <c r="AK51" s="97">
        <f t="shared" si="1"/>
        <v>24373.31</v>
      </c>
      <c r="AL51" s="46">
        <f t="shared" si="2"/>
        <v>48746.61</v>
      </c>
      <c r="AN51" s="97">
        <f t="shared" si="3"/>
        <v>24373.31</v>
      </c>
      <c r="AO51" s="46">
        <f t="shared" si="4"/>
        <v>48746.61</v>
      </c>
    </row>
    <row r="52" spans="1:41" x14ac:dyDescent="0.2">
      <c r="A52" s="36">
        <f t="shared" si="10"/>
        <v>12</v>
      </c>
      <c r="B52" s="16">
        <f t="shared" si="5"/>
        <v>235175</v>
      </c>
      <c r="C52" s="16">
        <f t="shared" si="6"/>
        <v>239999</v>
      </c>
      <c r="D52" s="16">
        <f t="shared" si="7"/>
        <v>243341</v>
      </c>
      <c r="E52" s="16">
        <f t="shared" si="8"/>
        <v>248163</v>
      </c>
      <c r="F52" s="23">
        <f t="shared" si="9"/>
        <v>251503</v>
      </c>
      <c r="AA52" s="72">
        <v>47</v>
      </c>
      <c r="AB52" s="198">
        <v>413269</v>
      </c>
      <c r="AC52" s="198"/>
      <c r="AD52" s="198"/>
      <c r="AE52" s="198"/>
      <c r="AF52" s="198"/>
      <c r="AG52" s="205">
        <v>413269</v>
      </c>
      <c r="AH52" s="212">
        <v>418658</v>
      </c>
      <c r="AI52" s="213">
        <f t="shared" si="0"/>
        <v>413269</v>
      </c>
      <c r="AK52" s="97">
        <f t="shared" si="1"/>
        <v>25492.52</v>
      </c>
      <c r="AL52" s="46">
        <f t="shared" si="2"/>
        <v>50985.04</v>
      </c>
      <c r="AN52" s="97">
        <f t="shared" si="3"/>
        <v>25492.52</v>
      </c>
      <c r="AO52" s="46">
        <f t="shared" si="4"/>
        <v>50985.04</v>
      </c>
    </row>
    <row r="53" spans="1:41" x14ac:dyDescent="0.2">
      <c r="A53" s="36">
        <f t="shared" si="10"/>
        <v>13</v>
      </c>
      <c r="B53" s="16">
        <f t="shared" si="5"/>
        <v>239268</v>
      </c>
      <c r="C53" s="16">
        <f t="shared" si="6"/>
        <v>244213</v>
      </c>
      <c r="D53" s="16">
        <f t="shared" si="7"/>
        <v>247636</v>
      </c>
      <c r="E53" s="16">
        <f t="shared" si="8"/>
        <v>252583</v>
      </c>
      <c r="F53" s="23">
        <f t="shared" si="9"/>
        <v>256005</v>
      </c>
      <c r="AA53" s="72">
        <v>48</v>
      </c>
      <c r="AB53" s="198">
        <v>441026</v>
      </c>
      <c r="AC53" s="198"/>
      <c r="AD53" s="198"/>
      <c r="AE53" s="198"/>
      <c r="AF53" s="198"/>
      <c r="AG53" s="205">
        <v>441026</v>
      </c>
      <c r="AH53" s="212">
        <v>446777</v>
      </c>
      <c r="AI53" s="213">
        <f t="shared" si="0"/>
        <v>441026</v>
      </c>
      <c r="AK53" s="97">
        <f t="shared" si="1"/>
        <v>27204.71</v>
      </c>
      <c r="AL53" s="46">
        <f t="shared" si="2"/>
        <v>54409.42</v>
      </c>
      <c r="AN53" s="97">
        <f t="shared" si="3"/>
        <v>27204.71</v>
      </c>
      <c r="AO53" s="46">
        <f t="shared" si="4"/>
        <v>54409.42</v>
      </c>
    </row>
    <row r="54" spans="1:41" ht="13.5" thickBot="1" x14ac:dyDescent="0.25">
      <c r="A54" s="36">
        <f t="shared" si="10"/>
        <v>14</v>
      </c>
      <c r="B54" s="16">
        <f t="shared" si="5"/>
        <v>243472</v>
      </c>
      <c r="C54" s="16">
        <f t="shared" si="6"/>
        <v>248542</v>
      </c>
      <c r="D54" s="16">
        <f t="shared" si="7"/>
        <v>252052</v>
      </c>
      <c r="E54" s="16">
        <f t="shared" si="8"/>
        <v>257121</v>
      </c>
      <c r="F54" s="23">
        <f t="shared" si="9"/>
        <v>260630</v>
      </c>
      <c r="AA54" s="73">
        <v>49</v>
      </c>
      <c r="AB54" s="199">
        <v>471781</v>
      </c>
      <c r="AC54" s="199"/>
      <c r="AD54" s="199"/>
      <c r="AE54" s="199"/>
      <c r="AF54" s="199"/>
      <c r="AG54" s="206">
        <v>471781</v>
      </c>
      <c r="AH54" s="212">
        <v>477933</v>
      </c>
      <c r="AI54" s="213">
        <f t="shared" si="0"/>
        <v>471781</v>
      </c>
      <c r="AK54" s="207">
        <f t="shared" si="1"/>
        <v>29101.84</v>
      </c>
      <c r="AL54" s="50">
        <f t="shared" si="2"/>
        <v>58203.67</v>
      </c>
      <c r="AN54" s="207">
        <f t="shared" si="3"/>
        <v>29101.84</v>
      </c>
      <c r="AO54" s="50">
        <f t="shared" si="4"/>
        <v>58203.67</v>
      </c>
    </row>
    <row r="55" spans="1:41" ht="13.5" thickTop="1" x14ac:dyDescent="0.2">
      <c r="A55" s="36">
        <f t="shared" si="10"/>
        <v>15</v>
      </c>
      <c r="B55" s="16">
        <f t="shared" si="5"/>
        <v>247791</v>
      </c>
      <c r="C55" s="16">
        <f t="shared" si="6"/>
        <v>252988</v>
      </c>
      <c r="D55" s="16">
        <f t="shared" si="7"/>
        <v>256585</v>
      </c>
      <c r="E55" s="16">
        <f t="shared" si="8"/>
        <v>261784</v>
      </c>
      <c r="F55" s="23">
        <f t="shared" si="9"/>
        <v>265382</v>
      </c>
    </row>
    <row r="56" spans="1:41" x14ac:dyDescent="0.2">
      <c r="A56" s="36">
        <f t="shared" si="10"/>
        <v>16</v>
      </c>
      <c r="B56" s="16">
        <f t="shared" si="5"/>
        <v>251101</v>
      </c>
      <c r="C56" s="16">
        <f t="shared" si="6"/>
        <v>256430</v>
      </c>
      <c r="D56" s="16">
        <f t="shared" si="7"/>
        <v>260120</v>
      </c>
      <c r="E56" s="16">
        <f t="shared" si="8"/>
        <v>265448</v>
      </c>
      <c r="F56" s="23">
        <f t="shared" si="9"/>
        <v>269139</v>
      </c>
      <c r="AG56" s="210"/>
    </row>
    <row r="57" spans="1:41" x14ac:dyDescent="0.2">
      <c r="A57" s="36">
        <f t="shared" si="10"/>
        <v>17</v>
      </c>
      <c r="B57" s="16">
        <f t="shared" si="5"/>
        <v>255660</v>
      </c>
      <c r="C57" s="16">
        <f t="shared" si="6"/>
        <v>261125</v>
      </c>
      <c r="D57" s="16">
        <f t="shared" si="7"/>
        <v>264908</v>
      </c>
      <c r="E57" s="16">
        <f t="shared" si="8"/>
        <v>270372</v>
      </c>
      <c r="F57" s="23">
        <f t="shared" si="9"/>
        <v>274153</v>
      </c>
    </row>
    <row r="58" spans="1:41" x14ac:dyDescent="0.2">
      <c r="A58" s="36">
        <f t="shared" si="10"/>
        <v>18</v>
      </c>
      <c r="B58" s="16">
        <f t="shared" si="5"/>
        <v>260347</v>
      </c>
      <c r="C58" s="16">
        <f t="shared" si="6"/>
        <v>265951</v>
      </c>
      <c r="D58" s="16">
        <f t="shared" si="7"/>
        <v>269830</v>
      </c>
      <c r="E58" s="16">
        <f t="shared" si="8"/>
        <v>275433</v>
      </c>
      <c r="F58" s="23">
        <f t="shared" si="9"/>
        <v>279310</v>
      </c>
    </row>
    <row r="59" spans="1:41" x14ac:dyDescent="0.2">
      <c r="A59" s="36">
        <f t="shared" si="10"/>
        <v>19</v>
      </c>
      <c r="B59" s="16">
        <f t="shared" si="5"/>
        <v>263845</v>
      </c>
      <c r="C59" s="16">
        <f t="shared" si="6"/>
        <v>269591</v>
      </c>
      <c r="D59" s="16">
        <f t="shared" si="7"/>
        <v>273567</v>
      </c>
      <c r="E59" s="16">
        <f t="shared" si="8"/>
        <v>279315</v>
      </c>
      <c r="F59" s="23">
        <f t="shared" si="9"/>
        <v>283294</v>
      </c>
    </row>
    <row r="60" spans="1:41" x14ac:dyDescent="0.2">
      <c r="A60" s="36">
        <f t="shared" si="10"/>
        <v>20</v>
      </c>
      <c r="B60" s="16">
        <f t="shared" si="5"/>
        <v>267477</v>
      </c>
      <c r="C60" s="16">
        <f t="shared" si="6"/>
        <v>273368</v>
      </c>
      <c r="D60" s="16">
        <f t="shared" si="7"/>
        <v>277448</v>
      </c>
      <c r="E60" s="16">
        <f t="shared" si="8"/>
        <v>283340</v>
      </c>
      <c r="F60" s="23">
        <f t="shared" si="9"/>
        <v>287417</v>
      </c>
    </row>
    <row r="61" spans="1:41" x14ac:dyDescent="0.2">
      <c r="A61" s="36">
        <f t="shared" si="10"/>
        <v>21</v>
      </c>
      <c r="B61" s="16">
        <f t="shared" si="5"/>
        <v>271905</v>
      </c>
      <c r="C61" s="16">
        <f t="shared" si="6"/>
        <v>277948</v>
      </c>
      <c r="D61" s="16">
        <f t="shared" si="7"/>
        <v>282131</v>
      </c>
      <c r="E61" s="16">
        <f t="shared" si="8"/>
        <v>288174</v>
      </c>
      <c r="F61" s="23">
        <f t="shared" si="9"/>
        <v>292357</v>
      </c>
    </row>
    <row r="62" spans="1:41" x14ac:dyDescent="0.2">
      <c r="A62" s="36">
        <f t="shared" si="10"/>
        <v>22</v>
      </c>
      <c r="B62" s="16">
        <f t="shared" si="5"/>
        <v>276007</v>
      </c>
      <c r="C62" s="16">
        <f t="shared" si="6"/>
        <v>282050</v>
      </c>
      <c r="D62" s="16">
        <f t="shared" si="7"/>
        <v>286233</v>
      </c>
      <c r="E62" s="16">
        <f t="shared" si="8"/>
        <v>292276</v>
      </c>
      <c r="F62" s="23">
        <f t="shared" si="9"/>
        <v>296459</v>
      </c>
    </row>
    <row r="63" spans="1:41" x14ac:dyDescent="0.2">
      <c r="A63" s="36">
        <f t="shared" si="10"/>
        <v>23</v>
      </c>
      <c r="B63" s="16">
        <f t="shared" si="5"/>
        <v>280403</v>
      </c>
      <c r="C63" s="16">
        <f t="shared" si="6"/>
        <v>286278</v>
      </c>
      <c r="D63" s="16">
        <f t="shared" si="7"/>
        <v>290348</v>
      </c>
      <c r="E63" s="16">
        <f t="shared" si="8"/>
        <v>296225</v>
      </c>
      <c r="F63" s="23">
        <f t="shared" si="9"/>
        <v>300292</v>
      </c>
    </row>
    <row r="64" spans="1:41" x14ac:dyDescent="0.2">
      <c r="A64" s="36">
        <f t="shared" si="10"/>
        <v>24</v>
      </c>
      <c r="B64" s="16">
        <f t="shared" si="5"/>
        <v>284934</v>
      </c>
      <c r="C64" s="16">
        <f t="shared" si="6"/>
        <v>290644</v>
      </c>
      <c r="D64" s="16">
        <f t="shared" si="7"/>
        <v>294597</v>
      </c>
      <c r="E64" s="16">
        <f t="shared" si="8"/>
        <v>300308</v>
      </c>
      <c r="F64" s="23">
        <f t="shared" si="9"/>
        <v>304262</v>
      </c>
    </row>
    <row r="65" spans="1:6" x14ac:dyDescent="0.2">
      <c r="A65" s="36">
        <f t="shared" si="10"/>
        <v>25</v>
      </c>
      <c r="B65" s="16">
        <f t="shared" si="5"/>
        <v>289564</v>
      </c>
      <c r="C65" s="16">
        <f t="shared" si="6"/>
        <v>295097</v>
      </c>
      <c r="D65" s="16">
        <f t="shared" si="7"/>
        <v>298927</v>
      </c>
      <c r="E65" s="16">
        <f t="shared" si="8"/>
        <v>304460</v>
      </c>
      <c r="F65" s="23">
        <f t="shared" si="9"/>
        <v>308289</v>
      </c>
    </row>
    <row r="66" spans="1:6" x14ac:dyDescent="0.2">
      <c r="A66" s="36">
        <f t="shared" si="10"/>
        <v>26</v>
      </c>
      <c r="B66" s="16">
        <f t="shared" si="5"/>
        <v>294303</v>
      </c>
      <c r="C66" s="16">
        <f t="shared" si="6"/>
        <v>299643</v>
      </c>
      <c r="D66" s="16">
        <f t="shared" si="7"/>
        <v>303341</v>
      </c>
      <c r="E66" s="16">
        <f t="shared" si="8"/>
        <v>308682</v>
      </c>
      <c r="F66" s="23">
        <f t="shared" si="9"/>
        <v>312378</v>
      </c>
    </row>
    <row r="67" spans="1:6" x14ac:dyDescent="0.2">
      <c r="A67" s="36">
        <f t="shared" si="10"/>
        <v>27</v>
      </c>
      <c r="B67" s="16">
        <f t="shared" si="5"/>
        <v>299143</v>
      </c>
      <c r="C67" s="16">
        <f t="shared" si="6"/>
        <v>304278</v>
      </c>
      <c r="D67" s="16">
        <f t="shared" si="7"/>
        <v>307836</v>
      </c>
      <c r="E67" s="16">
        <f t="shared" si="8"/>
        <v>312971</v>
      </c>
      <c r="F67" s="23">
        <f t="shared" si="9"/>
        <v>316528</v>
      </c>
    </row>
    <row r="68" spans="1:6" x14ac:dyDescent="0.2">
      <c r="A68" s="36">
        <f t="shared" si="10"/>
        <v>28</v>
      </c>
      <c r="B68" s="16">
        <f t="shared" si="5"/>
        <v>304093</v>
      </c>
      <c r="C68" s="16">
        <f t="shared" si="6"/>
        <v>309011</v>
      </c>
      <c r="D68" s="16">
        <f t="shared" si="7"/>
        <v>312416</v>
      </c>
      <c r="E68" s="16">
        <f t="shared" si="8"/>
        <v>317333</v>
      </c>
      <c r="F68" s="23">
        <f t="shared" si="9"/>
        <v>320739</v>
      </c>
    </row>
    <row r="69" spans="1:6" x14ac:dyDescent="0.2">
      <c r="A69" s="36">
        <f t="shared" si="10"/>
        <v>29</v>
      </c>
      <c r="B69" s="16">
        <f t="shared" si="5"/>
        <v>309153</v>
      </c>
      <c r="C69" s="16">
        <f t="shared" si="6"/>
        <v>313839</v>
      </c>
      <c r="D69" s="16">
        <f t="shared" si="7"/>
        <v>317083</v>
      </c>
      <c r="E69" s="16">
        <f t="shared" si="8"/>
        <v>321768</v>
      </c>
      <c r="F69" s="23">
        <f t="shared" si="9"/>
        <v>325011</v>
      </c>
    </row>
    <row r="70" spans="1:6" x14ac:dyDescent="0.2">
      <c r="A70" s="36">
        <f t="shared" si="10"/>
        <v>30</v>
      </c>
      <c r="B70" s="16">
        <f t="shared" si="5"/>
        <v>314330</v>
      </c>
      <c r="C70" s="16">
        <f t="shared" si="6"/>
        <v>318767</v>
      </c>
      <c r="D70" s="16">
        <f t="shared" si="7"/>
        <v>321838</v>
      </c>
      <c r="E70" s="16">
        <f t="shared" si="8"/>
        <v>326273</v>
      </c>
      <c r="F70" s="23">
        <f t="shared" si="9"/>
        <v>329345</v>
      </c>
    </row>
    <row r="71" spans="1:6" x14ac:dyDescent="0.2">
      <c r="A71" s="36">
        <f t="shared" si="10"/>
        <v>31</v>
      </c>
      <c r="B71" s="16">
        <f t="shared" si="5"/>
        <v>319616</v>
      </c>
      <c r="C71" s="16">
        <f t="shared" si="6"/>
        <v>323789</v>
      </c>
      <c r="D71" s="16">
        <f t="shared" si="7"/>
        <v>326679</v>
      </c>
      <c r="E71" s="16">
        <f t="shared" si="8"/>
        <v>330852</v>
      </c>
      <c r="F71" s="23">
        <f t="shared" si="9"/>
        <v>333741</v>
      </c>
    </row>
    <row r="72" spans="1:6" x14ac:dyDescent="0.2">
      <c r="A72" s="36">
        <f t="shared" si="10"/>
        <v>32</v>
      </c>
      <c r="B72" s="16">
        <f t="shared" si="5"/>
        <v>325025</v>
      </c>
      <c r="C72" s="16">
        <f t="shared" si="6"/>
        <v>328917</v>
      </c>
      <c r="D72" s="16">
        <f t="shared" si="7"/>
        <v>331611</v>
      </c>
      <c r="E72" s="16">
        <f t="shared" si="8"/>
        <v>335505</v>
      </c>
      <c r="F72" s="23">
        <f t="shared" si="9"/>
        <v>338198</v>
      </c>
    </row>
    <row r="73" spans="1:6" x14ac:dyDescent="0.2">
      <c r="A73" s="36">
        <f t="shared" si="10"/>
        <v>33</v>
      </c>
      <c r="B73" s="16">
        <f t="shared" si="5"/>
        <v>330549</v>
      </c>
      <c r="C73" s="16">
        <f t="shared" si="6"/>
        <v>334142</v>
      </c>
      <c r="D73" s="16">
        <f t="shared" si="7"/>
        <v>336632</v>
      </c>
      <c r="E73" s="16">
        <f t="shared" si="8"/>
        <v>340227</v>
      </c>
      <c r="F73" s="23">
        <f t="shared" si="9"/>
        <v>342716</v>
      </c>
    </row>
    <row r="74" spans="1:6" x14ac:dyDescent="0.2">
      <c r="A74" s="36">
        <f t="shared" si="10"/>
        <v>34</v>
      </c>
      <c r="B74" s="16">
        <f t="shared" si="5"/>
        <v>336199</v>
      </c>
      <c r="C74" s="16">
        <f t="shared" si="6"/>
        <v>339478</v>
      </c>
      <c r="D74" s="16">
        <f t="shared" si="7"/>
        <v>341748</v>
      </c>
      <c r="E74" s="16">
        <f t="shared" si="8"/>
        <v>345024</v>
      </c>
      <c r="F74" s="23">
        <f t="shared" si="9"/>
        <v>347294</v>
      </c>
    </row>
    <row r="75" spans="1:6" x14ac:dyDescent="0.2">
      <c r="A75" s="36">
        <f t="shared" si="10"/>
        <v>35</v>
      </c>
      <c r="B75" s="16">
        <f t="shared" si="5"/>
        <v>341974</v>
      </c>
      <c r="C75" s="16">
        <f t="shared" si="6"/>
        <v>344919</v>
      </c>
      <c r="D75" s="16">
        <f t="shared" si="7"/>
        <v>346956</v>
      </c>
      <c r="E75" s="16">
        <f t="shared" si="8"/>
        <v>349901</v>
      </c>
      <c r="F75" s="23">
        <f t="shared" si="9"/>
        <v>351937</v>
      </c>
    </row>
    <row r="76" spans="1:6" x14ac:dyDescent="0.2">
      <c r="A76" s="36">
        <f t="shared" si="10"/>
        <v>36</v>
      </c>
      <c r="B76" s="16">
        <f t="shared" si="5"/>
        <v>347876</v>
      </c>
      <c r="C76" s="16">
        <f t="shared" si="6"/>
        <v>350465</v>
      </c>
      <c r="D76" s="16">
        <f t="shared" si="7"/>
        <v>352257</v>
      </c>
      <c r="E76" s="16">
        <f t="shared" si="8"/>
        <v>354847</v>
      </c>
      <c r="F76" s="23">
        <f t="shared" si="9"/>
        <v>356639</v>
      </c>
    </row>
    <row r="77" spans="1:6" x14ac:dyDescent="0.2">
      <c r="A77" s="36">
        <f t="shared" si="10"/>
        <v>37</v>
      </c>
      <c r="B77" s="16">
        <f t="shared" si="5"/>
        <v>353908</v>
      </c>
      <c r="C77" s="16">
        <f t="shared" si="6"/>
        <v>356122</v>
      </c>
      <c r="D77" s="16">
        <f t="shared" si="7"/>
        <v>357654</v>
      </c>
      <c r="E77" s="16">
        <f t="shared" si="8"/>
        <v>359868</v>
      </c>
      <c r="F77" s="23">
        <f t="shared" si="9"/>
        <v>361402</v>
      </c>
    </row>
    <row r="78" spans="1:6" x14ac:dyDescent="0.2">
      <c r="A78" s="36">
        <f t="shared" si="10"/>
        <v>38</v>
      </c>
      <c r="B78" s="16">
        <f t="shared" si="5"/>
        <v>360278</v>
      </c>
      <c r="C78" s="16">
        <f t="shared" si="6"/>
        <v>362130</v>
      </c>
      <c r="D78" s="16">
        <f t="shared" si="7"/>
        <v>363413</v>
      </c>
      <c r="E78" s="16">
        <f t="shared" si="8"/>
        <v>365266</v>
      </c>
      <c r="F78" s="23">
        <f t="shared" si="9"/>
        <v>366550</v>
      </c>
    </row>
    <row r="79" spans="1:6" x14ac:dyDescent="0.2">
      <c r="A79" s="36">
        <f t="shared" si="10"/>
        <v>39</v>
      </c>
      <c r="B79" s="16">
        <f t="shared" si="5"/>
        <v>366710</v>
      </c>
      <c r="C79" s="16">
        <f t="shared" si="6"/>
        <v>368138</v>
      </c>
      <c r="D79" s="16">
        <f t="shared" si="7"/>
        <v>369126</v>
      </c>
      <c r="E79" s="16">
        <f t="shared" si="8"/>
        <v>370552</v>
      </c>
      <c r="F79" s="23">
        <f t="shared" si="9"/>
        <v>371540</v>
      </c>
    </row>
    <row r="80" spans="1:6" x14ac:dyDescent="0.2">
      <c r="A80" s="36">
        <f t="shared" si="10"/>
        <v>40</v>
      </c>
      <c r="B80" s="16">
        <f t="shared" si="5"/>
        <v>373283</v>
      </c>
      <c r="C80" s="16">
        <f t="shared" si="6"/>
        <v>374259</v>
      </c>
      <c r="D80" s="16">
        <f t="shared" si="7"/>
        <v>374935</v>
      </c>
      <c r="E80" s="16">
        <f t="shared" si="8"/>
        <v>375910</v>
      </c>
      <c r="F80" s="23">
        <f t="shared" si="9"/>
        <v>376586</v>
      </c>
    </row>
    <row r="81" spans="1:6" x14ac:dyDescent="0.2">
      <c r="A81" s="36">
        <f t="shared" si="10"/>
        <v>41</v>
      </c>
      <c r="B81" s="16">
        <f t="shared" si="5"/>
        <v>380000</v>
      </c>
      <c r="C81" s="16">
        <f t="shared" si="6"/>
        <v>380499</v>
      </c>
      <c r="D81" s="16">
        <f t="shared" si="7"/>
        <v>380847</v>
      </c>
      <c r="E81" s="16">
        <f t="shared" si="8"/>
        <v>381347</v>
      </c>
      <c r="F81" s="23">
        <f t="shared" si="9"/>
        <v>381693</v>
      </c>
    </row>
    <row r="82" spans="1:6" x14ac:dyDescent="0.2">
      <c r="A82" s="36">
        <f t="shared" si="10"/>
        <v>42</v>
      </c>
      <c r="B82" s="16">
        <f t="shared" ref="B82:B89" si="11">ROUND(AB47*$E$17%,0)</f>
        <v>386862</v>
      </c>
      <c r="C82" s="12"/>
      <c r="D82" s="12"/>
      <c r="E82" s="12"/>
      <c r="F82" s="13"/>
    </row>
    <row r="83" spans="1:6" x14ac:dyDescent="0.2">
      <c r="A83" s="36">
        <f t="shared" si="10"/>
        <v>43</v>
      </c>
      <c r="B83" s="16">
        <f t="shared" si="11"/>
        <v>395450</v>
      </c>
      <c r="C83" s="12"/>
      <c r="D83" s="12"/>
      <c r="E83" s="12"/>
      <c r="F83" s="13"/>
    </row>
    <row r="84" spans="1:6" x14ac:dyDescent="0.2">
      <c r="A84" s="36">
        <f t="shared" si="10"/>
        <v>44</v>
      </c>
      <c r="B84" s="16">
        <f t="shared" si="11"/>
        <v>404273</v>
      </c>
      <c r="C84" s="12"/>
      <c r="D84" s="12"/>
      <c r="E84" s="12"/>
      <c r="F84" s="13"/>
    </row>
    <row r="85" spans="1:6" x14ac:dyDescent="0.2">
      <c r="A85" s="36">
        <f t="shared" si="10"/>
        <v>45</v>
      </c>
      <c r="B85" s="16">
        <f t="shared" si="11"/>
        <v>413340</v>
      </c>
      <c r="C85" s="12"/>
      <c r="D85" s="12"/>
      <c r="E85" s="12"/>
      <c r="F85" s="13"/>
    </row>
    <row r="86" spans="1:6" x14ac:dyDescent="0.2">
      <c r="A86" s="36">
        <f t="shared" si="10"/>
        <v>46</v>
      </c>
      <c r="B86" s="16">
        <f t="shared" si="11"/>
        <v>422658</v>
      </c>
      <c r="C86" s="12"/>
      <c r="D86" s="12"/>
      <c r="E86" s="12"/>
      <c r="F86" s="13"/>
    </row>
    <row r="87" spans="1:6" x14ac:dyDescent="0.2">
      <c r="A87" s="36">
        <f t="shared" si="10"/>
        <v>47</v>
      </c>
      <c r="B87" s="16">
        <f t="shared" si="11"/>
        <v>442067</v>
      </c>
      <c r="C87" s="12"/>
      <c r="D87" s="12"/>
      <c r="E87" s="12"/>
      <c r="F87" s="13"/>
    </row>
    <row r="88" spans="1:6" x14ac:dyDescent="0.2">
      <c r="A88" s="37">
        <f t="shared" si="10"/>
        <v>48</v>
      </c>
      <c r="B88" s="16">
        <f t="shared" si="11"/>
        <v>471758</v>
      </c>
      <c r="C88" s="12"/>
      <c r="D88" s="12"/>
      <c r="E88" s="12"/>
      <c r="F88" s="13"/>
    </row>
    <row r="89" spans="1:6" ht="13.5" thickBot="1" x14ac:dyDescent="0.25">
      <c r="A89" s="38">
        <f t="shared" si="10"/>
        <v>49</v>
      </c>
      <c r="B89" s="24">
        <f t="shared" si="11"/>
        <v>504656</v>
      </c>
      <c r="C89" s="7"/>
      <c r="D89" s="7"/>
      <c r="E89" s="7"/>
      <c r="F89" s="8"/>
    </row>
    <row r="90" spans="1:6" ht="13.5" thickTop="1" x14ac:dyDescent="0.2"/>
    <row r="91" spans="1:6" x14ac:dyDescent="0.2">
      <c r="A91" t="s">
        <v>10</v>
      </c>
      <c r="C91" s="159">
        <f>+E$17</f>
        <v>106.9683</v>
      </c>
    </row>
    <row r="94" spans="1:6" ht="13.5" thickBot="1" x14ac:dyDescent="0.25"/>
    <row r="95" spans="1:6" ht="13.5" thickTop="1" x14ac:dyDescent="0.2">
      <c r="A95" s="17"/>
      <c r="B95" s="237" t="s">
        <v>11</v>
      </c>
      <c r="C95" s="231"/>
      <c r="D95" s="238"/>
      <c r="E95" s="238"/>
      <c r="F95" s="239" t="str">
        <f>+F45</f>
        <v>1. april 2018</v>
      </c>
    </row>
    <row r="96" spans="1:6" x14ac:dyDescent="0.2">
      <c r="A96" s="14"/>
      <c r="B96" s="18"/>
      <c r="C96" s="19"/>
      <c r="D96" s="20" t="s">
        <v>1</v>
      </c>
      <c r="E96" s="19"/>
      <c r="F96" s="25"/>
    </row>
    <row r="97" spans="1:6" ht="13.5" thickBot="1" x14ac:dyDescent="0.25">
      <c r="A97" s="21" t="s">
        <v>3</v>
      </c>
      <c r="B97" s="33" t="s">
        <v>4</v>
      </c>
      <c r="C97" s="33" t="s">
        <v>5</v>
      </c>
      <c r="D97" s="33" t="s">
        <v>6</v>
      </c>
      <c r="E97" s="33" t="s">
        <v>7</v>
      </c>
      <c r="F97" s="34" t="s">
        <v>8</v>
      </c>
    </row>
    <row r="98" spans="1:6" x14ac:dyDescent="0.2">
      <c r="A98" s="36">
        <v>8</v>
      </c>
      <c r="B98" s="16">
        <f t="shared" ref="B98:F107" si="12">+B48/12</f>
        <v>18398.166666666668</v>
      </c>
      <c r="C98" s="16">
        <f t="shared" si="12"/>
        <v>18762.416666666668</v>
      </c>
      <c r="D98" s="16">
        <f t="shared" si="12"/>
        <v>19014.583333333332</v>
      </c>
      <c r="E98" s="16">
        <f t="shared" si="12"/>
        <v>19378.833333333332</v>
      </c>
      <c r="F98" s="23">
        <f t="shared" si="12"/>
        <v>19631</v>
      </c>
    </row>
    <row r="99" spans="1:6" x14ac:dyDescent="0.2">
      <c r="A99" s="36">
        <f t="shared" ref="A99:A139" si="13">+A98+1</f>
        <v>9</v>
      </c>
      <c r="B99" s="16">
        <f t="shared" si="12"/>
        <v>18704.25</v>
      </c>
      <c r="C99" s="16">
        <f t="shared" si="12"/>
        <v>19077.333333333332</v>
      </c>
      <c r="D99" s="16">
        <f t="shared" si="12"/>
        <v>19335.916666666668</v>
      </c>
      <c r="E99" s="16">
        <f t="shared" si="12"/>
        <v>19709.083333333332</v>
      </c>
      <c r="F99" s="23">
        <f t="shared" si="12"/>
        <v>19967.583333333332</v>
      </c>
    </row>
    <row r="100" spans="1:6" x14ac:dyDescent="0.2">
      <c r="A100" s="36">
        <f t="shared" si="13"/>
        <v>10</v>
      </c>
      <c r="B100" s="16">
        <f t="shared" si="12"/>
        <v>19018.333333333332</v>
      </c>
      <c r="C100" s="16">
        <f t="shared" si="12"/>
        <v>19401</v>
      </c>
      <c r="D100" s="16">
        <f t="shared" si="12"/>
        <v>19665.833333333332</v>
      </c>
      <c r="E100" s="16">
        <f t="shared" si="12"/>
        <v>20048.416666666668</v>
      </c>
      <c r="F100" s="23">
        <f t="shared" si="12"/>
        <v>20313.5</v>
      </c>
    </row>
    <row r="101" spans="1:6" x14ac:dyDescent="0.2">
      <c r="A101" s="36">
        <f t="shared" si="13"/>
        <v>11</v>
      </c>
      <c r="B101" s="16">
        <f t="shared" si="12"/>
        <v>19266.25</v>
      </c>
      <c r="C101" s="16">
        <f t="shared" si="12"/>
        <v>19658.333333333332</v>
      </c>
      <c r="D101" s="16">
        <f t="shared" si="12"/>
        <v>19929.916666666668</v>
      </c>
      <c r="E101" s="16">
        <f t="shared" si="12"/>
        <v>20322</v>
      </c>
      <c r="F101" s="23">
        <f t="shared" si="12"/>
        <v>20593.416666666668</v>
      </c>
    </row>
    <row r="102" spans="1:6" x14ac:dyDescent="0.2">
      <c r="A102" s="36">
        <f t="shared" si="13"/>
        <v>12</v>
      </c>
      <c r="B102" s="16">
        <f t="shared" si="12"/>
        <v>19597.916666666668</v>
      </c>
      <c r="C102" s="16">
        <f t="shared" si="12"/>
        <v>19999.916666666668</v>
      </c>
      <c r="D102" s="16">
        <f t="shared" si="12"/>
        <v>20278.416666666668</v>
      </c>
      <c r="E102" s="16">
        <f t="shared" si="12"/>
        <v>20680.25</v>
      </c>
      <c r="F102" s="23">
        <f t="shared" si="12"/>
        <v>20958.583333333332</v>
      </c>
    </row>
    <row r="103" spans="1:6" x14ac:dyDescent="0.2">
      <c r="A103" s="36">
        <f t="shared" si="13"/>
        <v>13</v>
      </c>
      <c r="B103" s="16">
        <f t="shared" si="12"/>
        <v>19939</v>
      </c>
      <c r="C103" s="16">
        <f t="shared" si="12"/>
        <v>20351.083333333332</v>
      </c>
      <c r="D103" s="16">
        <f t="shared" si="12"/>
        <v>20636.333333333332</v>
      </c>
      <c r="E103" s="16">
        <f t="shared" si="12"/>
        <v>21048.583333333332</v>
      </c>
      <c r="F103" s="23">
        <f t="shared" si="12"/>
        <v>21333.75</v>
      </c>
    </row>
    <row r="104" spans="1:6" x14ac:dyDescent="0.2">
      <c r="A104" s="36">
        <f t="shared" si="13"/>
        <v>14</v>
      </c>
      <c r="B104" s="16">
        <f t="shared" si="12"/>
        <v>20289.333333333332</v>
      </c>
      <c r="C104" s="16">
        <f t="shared" si="12"/>
        <v>20711.833333333332</v>
      </c>
      <c r="D104" s="16">
        <f t="shared" si="12"/>
        <v>21004.333333333332</v>
      </c>
      <c r="E104" s="16">
        <f t="shared" si="12"/>
        <v>21426.75</v>
      </c>
      <c r="F104" s="23">
        <f t="shared" si="12"/>
        <v>21719.166666666668</v>
      </c>
    </row>
    <row r="105" spans="1:6" x14ac:dyDescent="0.2">
      <c r="A105" s="36">
        <f t="shared" si="13"/>
        <v>15</v>
      </c>
      <c r="B105" s="16">
        <f t="shared" si="12"/>
        <v>20649.25</v>
      </c>
      <c r="C105" s="16">
        <f t="shared" si="12"/>
        <v>21082.333333333332</v>
      </c>
      <c r="D105" s="16">
        <f t="shared" si="12"/>
        <v>21382.083333333332</v>
      </c>
      <c r="E105" s="16">
        <f t="shared" si="12"/>
        <v>21815.333333333332</v>
      </c>
      <c r="F105" s="23">
        <f t="shared" si="12"/>
        <v>22115.166666666668</v>
      </c>
    </row>
    <row r="106" spans="1:6" x14ac:dyDescent="0.2">
      <c r="A106" s="36">
        <f t="shared" si="13"/>
        <v>16</v>
      </c>
      <c r="B106" s="16">
        <f t="shared" si="12"/>
        <v>20925.083333333332</v>
      </c>
      <c r="C106" s="16">
        <f t="shared" si="12"/>
        <v>21369.166666666668</v>
      </c>
      <c r="D106" s="16">
        <f t="shared" si="12"/>
        <v>21676.666666666668</v>
      </c>
      <c r="E106" s="16">
        <f t="shared" si="12"/>
        <v>22120.666666666668</v>
      </c>
      <c r="F106" s="23">
        <f t="shared" si="12"/>
        <v>22428.25</v>
      </c>
    </row>
    <row r="107" spans="1:6" x14ac:dyDescent="0.2">
      <c r="A107" s="36">
        <f t="shared" si="13"/>
        <v>17</v>
      </c>
      <c r="B107" s="16">
        <f t="shared" si="12"/>
        <v>21305</v>
      </c>
      <c r="C107" s="16">
        <f t="shared" si="12"/>
        <v>21760.416666666668</v>
      </c>
      <c r="D107" s="16">
        <f t="shared" si="12"/>
        <v>22075.666666666668</v>
      </c>
      <c r="E107" s="16">
        <f t="shared" si="12"/>
        <v>22531</v>
      </c>
      <c r="F107" s="23">
        <f t="shared" si="12"/>
        <v>22846.083333333332</v>
      </c>
    </row>
    <row r="108" spans="1:6" x14ac:dyDescent="0.2">
      <c r="A108" s="36">
        <f t="shared" si="13"/>
        <v>18</v>
      </c>
      <c r="B108" s="16">
        <f t="shared" ref="B108:F117" si="14">+B58/12</f>
        <v>21695.583333333332</v>
      </c>
      <c r="C108" s="16">
        <f t="shared" si="14"/>
        <v>22162.583333333332</v>
      </c>
      <c r="D108" s="16">
        <f t="shared" si="14"/>
        <v>22485.833333333332</v>
      </c>
      <c r="E108" s="16">
        <f t="shared" si="14"/>
        <v>22952.75</v>
      </c>
      <c r="F108" s="23">
        <f t="shared" si="14"/>
        <v>23275.833333333332</v>
      </c>
    </row>
    <row r="109" spans="1:6" x14ac:dyDescent="0.2">
      <c r="A109" s="36">
        <f t="shared" si="13"/>
        <v>19</v>
      </c>
      <c r="B109" s="16">
        <f t="shared" si="14"/>
        <v>21987.083333333332</v>
      </c>
      <c r="C109" s="16">
        <f t="shared" si="14"/>
        <v>22465.916666666668</v>
      </c>
      <c r="D109" s="16">
        <f t="shared" si="14"/>
        <v>22797.25</v>
      </c>
      <c r="E109" s="16">
        <f t="shared" si="14"/>
        <v>23276.25</v>
      </c>
      <c r="F109" s="23">
        <f t="shared" si="14"/>
        <v>23607.833333333332</v>
      </c>
    </row>
    <row r="110" spans="1:6" x14ac:dyDescent="0.2">
      <c r="A110" s="36">
        <f t="shared" si="13"/>
        <v>20</v>
      </c>
      <c r="B110" s="16">
        <f t="shared" si="14"/>
        <v>22289.75</v>
      </c>
      <c r="C110" s="16">
        <f t="shared" si="14"/>
        <v>22780.666666666668</v>
      </c>
      <c r="D110" s="16">
        <f t="shared" si="14"/>
        <v>23120.666666666668</v>
      </c>
      <c r="E110" s="16">
        <f t="shared" si="14"/>
        <v>23611.666666666668</v>
      </c>
      <c r="F110" s="23">
        <f t="shared" si="14"/>
        <v>23951.416666666668</v>
      </c>
    </row>
    <row r="111" spans="1:6" x14ac:dyDescent="0.2">
      <c r="A111" s="36">
        <f t="shared" si="13"/>
        <v>21</v>
      </c>
      <c r="B111" s="16">
        <f t="shared" si="14"/>
        <v>22658.75</v>
      </c>
      <c r="C111" s="16">
        <f t="shared" si="14"/>
        <v>23162.333333333332</v>
      </c>
      <c r="D111" s="16">
        <f t="shared" si="14"/>
        <v>23510.916666666668</v>
      </c>
      <c r="E111" s="16">
        <f t="shared" si="14"/>
        <v>24014.5</v>
      </c>
      <c r="F111" s="23">
        <f t="shared" si="14"/>
        <v>24363.083333333332</v>
      </c>
    </row>
    <row r="112" spans="1:6" x14ac:dyDescent="0.2">
      <c r="A112" s="36">
        <f t="shared" si="13"/>
        <v>22</v>
      </c>
      <c r="B112" s="16">
        <f t="shared" si="14"/>
        <v>23000.583333333332</v>
      </c>
      <c r="C112" s="16">
        <f t="shared" si="14"/>
        <v>23504.166666666668</v>
      </c>
      <c r="D112" s="16">
        <f t="shared" si="14"/>
        <v>23852.75</v>
      </c>
      <c r="E112" s="16">
        <f t="shared" si="14"/>
        <v>24356.333333333332</v>
      </c>
      <c r="F112" s="23">
        <f t="shared" si="14"/>
        <v>24704.916666666668</v>
      </c>
    </row>
    <row r="113" spans="1:6" x14ac:dyDescent="0.2">
      <c r="A113" s="36">
        <f t="shared" si="13"/>
        <v>23</v>
      </c>
      <c r="B113" s="16">
        <f t="shared" si="14"/>
        <v>23366.916666666668</v>
      </c>
      <c r="C113" s="16">
        <f t="shared" si="14"/>
        <v>23856.5</v>
      </c>
      <c r="D113" s="16">
        <f t="shared" si="14"/>
        <v>24195.666666666668</v>
      </c>
      <c r="E113" s="16">
        <f t="shared" si="14"/>
        <v>24685.416666666668</v>
      </c>
      <c r="F113" s="23">
        <f t="shared" si="14"/>
        <v>25024.333333333332</v>
      </c>
    </row>
    <row r="114" spans="1:6" x14ac:dyDescent="0.2">
      <c r="A114" s="36">
        <f t="shared" si="13"/>
        <v>24</v>
      </c>
      <c r="B114" s="16">
        <f t="shared" si="14"/>
        <v>23744.5</v>
      </c>
      <c r="C114" s="16">
        <f t="shared" si="14"/>
        <v>24220.333333333332</v>
      </c>
      <c r="D114" s="16">
        <f t="shared" si="14"/>
        <v>24549.75</v>
      </c>
      <c r="E114" s="16">
        <f t="shared" si="14"/>
        <v>25025.666666666668</v>
      </c>
      <c r="F114" s="23">
        <f t="shared" si="14"/>
        <v>25355.166666666668</v>
      </c>
    </row>
    <row r="115" spans="1:6" x14ac:dyDescent="0.2">
      <c r="A115" s="36">
        <f t="shared" si="13"/>
        <v>25</v>
      </c>
      <c r="B115" s="16">
        <f t="shared" si="14"/>
        <v>24130.333333333332</v>
      </c>
      <c r="C115" s="16">
        <f t="shared" si="14"/>
        <v>24591.416666666668</v>
      </c>
      <c r="D115" s="16">
        <f t="shared" si="14"/>
        <v>24910.583333333332</v>
      </c>
      <c r="E115" s="16">
        <f t="shared" si="14"/>
        <v>25371.666666666668</v>
      </c>
      <c r="F115" s="23">
        <f t="shared" si="14"/>
        <v>25690.75</v>
      </c>
    </row>
    <row r="116" spans="1:6" x14ac:dyDescent="0.2">
      <c r="A116" s="36">
        <f t="shared" si="13"/>
        <v>26</v>
      </c>
      <c r="B116" s="16">
        <f t="shared" si="14"/>
        <v>24525.25</v>
      </c>
      <c r="C116" s="16">
        <f t="shared" si="14"/>
        <v>24970.25</v>
      </c>
      <c r="D116" s="16">
        <f t="shared" si="14"/>
        <v>25278.416666666668</v>
      </c>
      <c r="E116" s="16">
        <f t="shared" si="14"/>
        <v>25723.5</v>
      </c>
      <c r="F116" s="23">
        <f t="shared" si="14"/>
        <v>26031.5</v>
      </c>
    </row>
    <row r="117" spans="1:6" x14ac:dyDescent="0.2">
      <c r="A117" s="36">
        <f t="shared" si="13"/>
        <v>27</v>
      </c>
      <c r="B117" s="16">
        <f t="shared" si="14"/>
        <v>24928.583333333332</v>
      </c>
      <c r="C117" s="16">
        <f t="shared" si="14"/>
        <v>25356.5</v>
      </c>
      <c r="D117" s="16">
        <f t="shared" si="14"/>
        <v>25653</v>
      </c>
      <c r="E117" s="16">
        <f t="shared" si="14"/>
        <v>26080.916666666668</v>
      </c>
      <c r="F117" s="23">
        <f t="shared" si="14"/>
        <v>26377.333333333332</v>
      </c>
    </row>
    <row r="118" spans="1:6" x14ac:dyDescent="0.2">
      <c r="A118" s="36">
        <f t="shared" si="13"/>
        <v>28</v>
      </c>
      <c r="B118" s="16">
        <f t="shared" ref="B118:F127" si="15">+B68/12</f>
        <v>25341.083333333332</v>
      </c>
      <c r="C118" s="16">
        <f t="shared" si="15"/>
        <v>25750.916666666668</v>
      </c>
      <c r="D118" s="16">
        <f t="shared" si="15"/>
        <v>26034.666666666668</v>
      </c>
      <c r="E118" s="16">
        <f t="shared" si="15"/>
        <v>26444.416666666668</v>
      </c>
      <c r="F118" s="23">
        <f t="shared" si="15"/>
        <v>26728.25</v>
      </c>
    </row>
    <row r="119" spans="1:6" x14ac:dyDescent="0.2">
      <c r="A119" s="36">
        <f t="shared" si="13"/>
        <v>29</v>
      </c>
      <c r="B119" s="16">
        <f t="shared" si="15"/>
        <v>25762.75</v>
      </c>
      <c r="C119" s="16">
        <f t="shared" si="15"/>
        <v>26153.25</v>
      </c>
      <c r="D119" s="16">
        <f t="shared" si="15"/>
        <v>26423.583333333332</v>
      </c>
      <c r="E119" s="16">
        <f t="shared" si="15"/>
        <v>26814</v>
      </c>
      <c r="F119" s="23">
        <f t="shared" si="15"/>
        <v>27084.25</v>
      </c>
    </row>
    <row r="120" spans="1:6" x14ac:dyDescent="0.2">
      <c r="A120" s="36">
        <f t="shared" si="13"/>
        <v>30</v>
      </c>
      <c r="B120" s="16">
        <f t="shared" si="15"/>
        <v>26194.166666666668</v>
      </c>
      <c r="C120" s="16">
        <f t="shared" si="15"/>
        <v>26563.916666666668</v>
      </c>
      <c r="D120" s="16">
        <f t="shared" si="15"/>
        <v>26819.833333333332</v>
      </c>
      <c r="E120" s="16">
        <f t="shared" si="15"/>
        <v>27189.416666666668</v>
      </c>
      <c r="F120" s="23">
        <f t="shared" si="15"/>
        <v>27445.416666666668</v>
      </c>
    </row>
    <row r="121" spans="1:6" x14ac:dyDescent="0.2">
      <c r="A121" s="36">
        <f t="shared" si="13"/>
        <v>31</v>
      </c>
      <c r="B121" s="16">
        <f t="shared" si="15"/>
        <v>26634.666666666668</v>
      </c>
      <c r="C121" s="16">
        <f t="shared" si="15"/>
        <v>26982.416666666668</v>
      </c>
      <c r="D121" s="16">
        <f t="shared" si="15"/>
        <v>27223.25</v>
      </c>
      <c r="E121" s="16">
        <f t="shared" si="15"/>
        <v>27571</v>
      </c>
      <c r="F121" s="23">
        <f t="shared" si="15"/>
        <v>27811.75</v>
      </c>
    </row>
    <row r="122" spans="1:6" x14ac:dyDescent="0.2">
      <c r="A122" s="36">
        <f t="shared" si="13"/>
        <v>32</v>
      </c>
      <c r="B122" s="16">
        <f t="shared" si="15"/>
        <v>27085.416666666668</v>
      </c>
      <c r="C122" s="16">
        <f t="shared" si="15"/>
        <v>27409.75</v>
      </c>
      <c r="D122" s="16">
        <f t="shared" si="15"/>
        <v>27634.25</v>
      </c>
      <c r="E122" s="16">
        <f t="shared" si="15"/>
        <v>27958.75</v>
      </c>
      <c r="F122" s="23">
        <f t="shared" si="15"/>
        <v>28183.166666666668</v>
      </c>
    </row>
    <row r="123" spans="1:6" x14ac:dyDescent="0.2">
      <c r="A123" s="36">
        <f t="shared" si="13"/>
        <v>33</v>
      </c>
      <c r="B123" s="16">
        <f t="shared" si="15"/>
        <v>27545.75</v>
      </c>
      <c r="C123" s="16">
        <f t="shared" si="15"/>
        <v>27845.166666666668</v>
      </c>
      <c r="D123" s="16">
        <f t="shared" si="15"/>
        <v>28052.666666666668</v>
      </c>
      <c r="E123" s="16">
        <f t="shared" si="15"/>
        <v>28352.25</v>
      </c>
      <c r="F123" s="23">
        <f t="shared" si="15"/>
        <v>28559.666666666668</v>
      </c>
    </row>
    <row r="124" spans="1:6" x14ac:dyDescent="0.2">
      <c r="A124" s="36">
        <f t="shared" si="13"/>
        <v>34</v>
      </c>
      <c r="B124" s="16">
        <f t="shared" si="15"/>
        <v>28016.583333333332</v>
      </c>
      <c r="C124" s="16">
        <f t="shared" si="15"/>
        <v>28289.833333333332</v>
      </c>
      <c r="D124" s="16">
        <f t="shared" si="15"/>
        <v>28479</v>
      </c>
      <c r="E124" s="16">
        <f t="shared" si="15"/>
        <v>28752</v>
      </c>
      <c r="F124" s="23">
        <f t="shared" si="15"/>
        <v>28941.166666666668</v>
      </c>
    </row>
    <row r="125" spans="1:6" x14ac:dyDescent="0.2">
      <c r="A125" s="36">
        <f t="shared" si="13"/>
        <v>35</v>
      </c>
      <c r="B125" s="16">
        <f t="shared" si="15"/>
        <v>28497.833333333332</v>
      </c>
      <c r="C125" s="16">
        <f t="shared" si="15"/>
        <v>28743.25</v>
      </c>
      <c r="D125" s="16">
        <f t="shared" si="15"/>
        <v>28913</v>
      </c>
      <c r="E125" s="16">
        <f t="shared" si="15"/>
        <v>29158.416666666668</v>
      </c>
      <c r="F125" s="23">
        <f t="shared" si="15"/>
        <v>29328.083333333332</v>
      </c>
    </row>
    <row r="126" spans="1:6" x14ac:dyDescent="0.2">
      <c r="A126" s="36">
        <f t="shared" si="13"/>
        <v>36</v>
      </c>
      <c r="B126" s="16">
        <f t="shared" si="15"/>
        <v>28989.666666666668</v>
      </c>
      <c r="C126" s="16">
        <f t="shared" si="15"/>
        <v>29205.416666666668</v>
      </c>
      <c r="D126" s="16">
        <f t="shared" si="15"/>
        <v>29354.75</v>
      </c>
      <c r="E126" s="16">
        <f t="shared" si="15"/>
        <v>29570.583333333332</v>
      </c>
      <c r="F126" s="23">
        <f t="shared" si="15"/>
        <v>29719.916666666668</v>
      </c>
    </row>
    <row r="127" spans="1:6" x14ac:dyDescent="0.2">
      <c r="A127" s="36">
        <f t="shared" si="13"/>
        <v>37</v>
      </c>
      <c r="B127" s="16">
        <f t="shared" si="15"/>
        <v>29492.333333333332</v>
      </c>
      <c r="C127" s="16">
        <f t="shared" si="15"/>
        <v>29676.833333333332</v>
      </c>
      <c r="D127" s="16">
        <f t="shared" si="15"/>
        <v>29804.5</v>
      </c>
      <c r="E127" s="16">
        <f t="shared" si="15"/>
        <v>29989</v>
      </c>
      <c r="F127" s="23">
        <f t="shared" si="15"/>
        <v>30116.833333333332</v>
      </c>
    </row>
    <row r="128" spans="1:6" x14ac:dyDescent="0.2">
      <c r="A128" s="36">
        <f t="shared" si="13"/>
        <v>38</v>
      </c>
      <c r="B128" s="16">
        <f t="shared" ref="B128:F131" si="16">+B78/12</f>
        <v>30023.166666666668</v>
      </c>
      <c r="C128" s="16">
        <f t="shared" si="16"/>
        <v>30177.5</v>
      </c>
      <c r="D128" s="16">
        <f t="shared" si="16"/>
        <v>30284.416666666668</v>
      </c>
      <c r="E128" s="16">
        <f t="shared" si="16"/>
        <v>30438.833333333332</v>
      </c>
      <c r="F128" s="23">
        <f t="shared" si="16"/>
        <v>30545.833333333332</v>
      </c>
    </row>
    <row r="129" spans="1:6" x14ac:dyDescent="0.2">
      <c r="A129" s="36">
        <f t="shared" si="13"/>
        <v>39</v>
      </c>
      <c r="B129" s="16">
        <f t="shared" si="16"/>
        <v>30559.166666666668</v>
      </c>
      <c r="C129" s="16">
        <f t="shared" si="16"/>
        <v>30678.166666666668</v>
      </c>
      <c r="D129" s="16">
        <f t="shared" si="16"/>
        <v>30760.5</v>
      </c>
      <c r="E129" s="16">
        <f t="shared" si="16"/>
        <v>30879.333333333332</v>
      </c>
      <c r="F129" s="23">
        <f t="shared" si="16"/>
        <v>30961.666666666668</v>
      </c>
    </row>
    <row r="130" spans="1:6" x14ac:dyDescent="0.2">
      <c r="A130" s="36">
        <f t="shared" si="13"/>
        <v>40</v>
      </c>
      <c r="B130" s="16">
        <f t="shared" si="16"/>
        <v>31106.916666666668</v>
      </c>
      <c r="C130" s="16">
        <f t="shared" si="16"/>
        <v>31188.25</v>
      </c>
      <c r="D130" s="16">
        <f t="shared" si="16"/>
        <v>31244.583333333332</v>
      </c>
      <c r="E130" s="16">
        <f t="shared" si="16"/>
        <v>31325.833333333332</v>
      </c>
      <c r="F130" s="23">
        <f t="shared" si="16"/>
        <v>31382.166666666668</v>
      </c>
    </row>
    <row r="131" spans="1:6" x14ac:dyDescent="0.2">
      <c r="A131" s="36">
        <f t="shared" si="13"/>
        <v>41</v>
      </c>
      <c r="B131" s="16">
        <f t="shared" si="16"/>
        <v>31666.666666666668</v>
      </c>
      <c r="C131" s="16">
        <f t="shared" si="16"/>
        <v>31708.25</v>
      </c>
      <c r="D131" s="16">
        <f t="shared" si="16"/>
        <v>31737.25</v>
      </c>
      <c r="E131" s="16">
        <f t="shared" si="16"/>
        <v>31778.916666666668</v>
      </c>
      <c r="F131" s="23">
        <f t="shared" si="16"/>
        <v>31807.75</v>
      </c>
    </row>
    <row r="132" spans="1:6" x14ac:dyDescent="0.2">
      <c r="A132" s="36">
        <f t="shared" si="13"/>
        <v>42</v>
      </c>
      <c r="B132" s="16">
        <f t="shared" ref="B132:B139" si="17">+B82/12</f>
        <v>32238.5</v>
      </c>
      <c r="C132" s="12"/>
      <c r="D132" s="12"/>
      <c r="E132" s="12"/>
      <c r="F132" s="13"/>
    </row>
    <row r="133" spans="1:6" x14ac:dyDescent="0.2">
      <c r="A133" s="36">
        <f t="shared" si="13"/>
        <v>43</v>
      </c>
      <c r="B133" s="16">
        <f t="shared" si="17"/>
        <v>32954.166666666664</v>
      </c>
      <c r="C133" s="12"/>
      <c r="D133" s="12"/>
      <c r="E133" s="12"/>
      <c r="F133" s="13"/>
    </row>
    <row r="134" spans="1:6" x14ac:dyDescent="0.2">
      <c r="A134" s="36">
        <f t="shared" si="13"/>
        <v>44</v>
      </c>
      <c r="B134" s="16">
        <f t="shared" si="17"/>
        <v>33689.416666666664</v>
      </c>
      <c r="C134" s="12"/>
      <c r="D134" s="12"/>
      <c r="E134" s="12"/>
      <c r="F134" s="13"/>
    </row>
    <row r="135" spans="1:6" x14ac:dyDescent="0.2">
      <c r="A135" s="36">
        <f>+A134+1</f>
        <v>45</v>
      </c>
      <c r="B135" s="16">
        <f t="shared" si="17"/>
        <v>34445</v>
      </c>
      <c r="C135" s="12"/>
      <c r="D135" s="12"/>
      <c r="E135" s="12"/>
      <c r="F135" s="13"/>
    </row>
    <row r="136" spans="1:6" x14ac:dyDescent="0.2">
      <c r="A136" s="36">
        <f t="shared" si="13"/>
        <v>46</v>
      </c>
      <c r="B136" s="16">
        <f t="shared" si="17"/>
        <v>35221.5</v>
      </c>
      <c r="C136" s="12"/>
      <c r="D136" s="12"/>
      <c r="E136" s="12"/>
      <c r="F136" s="13"/>
    </row>
    <row r="137" spans="1:6" x14ac:dyDescent="0.2">
      <c r="A137" s="36">
        <f t="shared" si="13"/>
        <v>47</v>
      </c>
      <c r="B137" s="16">
        <f t="shared" si="17"/>
        <v>36838.916666666664</v>
      </c>
      <c r="C137" s="12"/>
      <c r="D137" s="12"/>
      <c r="E137" s="12"/>
      <c r="F137" s="13"/>
    </row>
    <row r="138" spans="1:6" x14ac:dyDescent="0.2">
      <c r="A138" s="37">
        <f t="shared" si="13"/>
        <v>48</v>
      </c>
      <c r="B138" s="35">
        <f t="shared" si="17"/>
        <v>39313.166666666664</v>
      </c>
      <c r="C138" s="12"/>
      <c r="D138" s="12"/>
      <c r="E138" s="12"/>
      <c r="F138" s="13"/>
    </row>
    <row r="139" spans="1:6" ht="13.5" thickBot="1" x14ac:dyDescent="0.25">
      <c r="A139" s="38">
        <f t="shared" si="13"/>
        <v>49</v>
      </c>
      <c r="B139" s="24">
        <f t="shared" si="17"/>
        <v>42054.666666666664</v>
      </c>
      <c r="C139" s="7"/>
      <c r="D139" s="7"/>
      <c r="E139" s="7"/>
      <c r="F139" s="8"/>
    </row>
    <row r="140" spans="1:6" ht="13.5" thickTop="1" x14ac:dyDescent="0.2"/>
    <row r="141" spans="1:6" x14ac:dyDescent="0.2">
      <c r="A141" t="s">
        <v>10</v>
      </c>
      <c r="C141" s="159">
        <f>+E$17</f>
        <v>106.9683</v>
      </c>
    </row>
    <row r="144" spans="1:6" ht="13.5" thickBot="1" x14ac:dyDescent="0.25"/>
    <row r="145" spans="1:6" ht="13.5" thickTop="1" x14ac:dyDescent="0.2">
      <c r="A145" s="17"/>
      <c r="B145" s="237" t="s">
        <v>12</v>
      </c>
      <c r="C145" s="231"/>
      <c r="D145" s="238"/>
      <c r="E145" s="238"/>
      <c r="F145" s="239" t="str">
        <f>+F45</f>
        <v>1. april 2018</v>
      </c>
    </row>
    <row r="146" spans="1:6" x14ac:dyDescent="0.2">
      <c r="A146" s="14"/>
      <c r="B146" s="18"/>
      <c r="C146" s="19"/>
      <c r="D146" s="20" t="s">
        <v>1</v>
      </c>
      <c r="E146" s="19"/>
      <c r="F146" s="25"/>
    </row>
    <row r="147" spans="1:6" ht="13.5" thickBot="1" x14ac:dyDescent="0.25">
      <c r="A147" s="21" t="s">
        <v>3</v>
      </c>
      <c r="B147" s="33" t="s">
        <v>4</v>
      </c>
      <c r="C147" s="33" t="s">
        <v>5</v>
      </c>
      <c r="D147" s="33" t="s">
        <v>6</v>
      </c>
      <c r="E147" s="33" t="s">
        <v>7</v>
      </c>
      <c r="F147" s="34" t="s">
        <v>8</v>
      </c>
    </row>
    <row r="148" spans="1:6" x14ac:dyDescent="0.2">
      <c r="A148" s="36">
        <v>8</v>
      </c>
      <c r="B148" s="16">
        <f t="shared" ref="B148:F157" si="18">+B48/1924</f>
        <v>114.74948024948024</v>
      </c>
      <c r="C148" s="16">
        <f t="shared" si="18"/>
        <v>117.02130977130977</v>
      </c>
      <c r="D148" s="16">
        <f t="shared" si="18"/>
        <v>118.59407484407484</v>
      </c>
      <c r="E148" s="16">
        <f t="shared" si="18"/>
        <v>120.86590436590437</v>
      </c>
      <c r="F148" s="23">
        <f t="shared" si="18"/>
        <v>122.43866943866944</v>
      </c>
    </row>
    <row r="149" spans="1:6" x14ac:dyDescent="0.2">
      <c r="A149" s="36">
        <f t="shared" ref="A149:A189" si="19">+A148+1</f>
        <v>9</v>
      </c>
      <c r="B149" s="16">
        <f t="shared" si="18"/>
        <v>116.6585239085239</v>
      </c>
      <c r="C149" s="16">
        <f t="shared" si="18"/>
        <v>118.98544698544698</v>
      </c>
      <c r="D149" s="16">
        <f t="shared" si="18"/>
        <v>120.59823284823285</v>
      </c>
      <c r="E149" s="16">
        <f t="shared" si="18"/>
        <v>122.92567567567568</v>
      </c>
      <c r="F149" s="23">
        <f t="shared" si="18"/>
        <v>124.53794178794179</v>
      </c>
    </row>
    <row r="150" spans="1:6" x14ac:dyDescent="0.2">
      <c r="A150" s="36">
        <f t="shared" si="19"/>
        <v>10</v>
      </c>
      <c r="B150" s="16">
        <f t="shared" si="18"/>
        <v>118.61746361746361</v>
      </c>
      <c r="C150" s="16">
        <f t="shared" si="18"/>
        <v>121.004158004158</v>
      </c>
      <c r="D150" s="16">
        <f t="shared" si="18"/>
        <v>122.65592515592516</v>
      </c>
      <c r="E150" s="16">
        <f t="shared" si="18"/>
        <v>125.04209979209979</v>
      </c>
      <c r="F150" s="23">
        <f t="shared" si="18"/>
        <v>126.69542619542619</v>
      </c>
    </row>
    <row r="151" spans="1:6" x14ac:dyDescent="0.2">
      <c r="A151" s="36">
        <f t="shared" si="19"/>
        <v>11</v>
      </c>
      <c r="B151" s="16">
        <f t="shared" si="18"/>
        <v>120.16372141372142</v>
      </c>
      <c r="C151" s="16">
        <f t="shared" si="18"/>
        <v>122.60914760914761</v>
      </c>
      <c r="D151" s="16">
        <f t="shared" si="18"/>
        <v>124.30301455301455</v>
      </c>
      <c r="E151" s="16">
        <f t="shared" si="18"/>
        <v>126.74844074844074</v>
      </c>
      <c r="F151" s="23">
        <f t="shared" si="18"/>
        <v>128.44126819126819</v>
      </c>
    </row>
    <row r="152" spans="1:6" x14ac:dyDescent="0.2">
      <c r="A152" s="36">
        <f t="shared" si="19"/>
        <v>12</v>
      </c>
      <c r="B152" s="16">
        <f t="shared" si="18"/>
        <v>122.23232848232848</v>
      </c>
      <c r="C152" s="16">
        <f t="shared" si="18"/>
        <v>124.73960498960498</v>
      </c>
      <c r="D152" s="16">
        <f t="shared" si="18"/>
        <v>126.47661122661123</v>
      </c>
      <c r="E152" s="16">
        <f t="shared" si="18"/>
        <v>128.98284823284823</v>
      </c>
      <c r="F152" s="23">
        <f t="shared" si="18"/>
        <v>130.71881496881497</v>
      </c>
    </row>
    <row r="153" spans="1:6" x14ac:dyDescent="0.2">
      <c r="A153" s="36">
        <f t="shared" si="19"/>
        <v>13</v>
      </c>
      <c r="B153" s="16">
        <f t="shared" si="18"/>
        <v>124.35966735966736</v>
      </c>
      <c r="C153" s="16">
        <f t="shared" si="18"/>
        <v>126.92983367983368</v>
      </c>
      <c r="D153" s="16">
        <f t="shared" si="18"/>
        <v>128.70893970893971</v>
      </c>
      <c r="E153" s="16">
        <f t="shared" si="18"/>
        <v>131.28014553014552</v>
      </c>
      <c r="F153" s="23">
        <f t="shared" si="18"/>
        <v>133.05873180873181</v>
      </c>
    </row>
    <row r="154" spans="1:6" x14ac:dyDescent="0.2">
      <c r="A154" s="36">
        <f t="shared" si="19"/>
        <v>14</v>
      </c>
      <c r="B154" s="16">
        <f t="shared" si="18"/>
        <v>126.54469854469855</v>
      </c>
      <c r="C154" s="16">
        <f t="shared" si="18"/>
        <v>129.17983367983368</v>
      </c>
      <c r="D154" s="16">
        <f t="shared" si="18"/>
        <v>131.004158004158</v>
      </c>
      <c r="E154" s="16">
        <f t="shared" si="18"/>
        <v>133.63877338877339</v>
      </c>
      <c r="F154" s="23">
        <f t="shared" si="18"/>
        <v>135.46257796257797</v>
      </c>
    </row>
    <row r="155" spans="1:6" x14ac:dyDescent="0.2">
      <c r="A155" s="36">
        <f t="shared" si="19"/>
        <v>15</v>
      </c>
      <c r="B155" s="16">
        <f t="shared" si="18"/>
        <v>128.78950103950103</v>
      </c>
      <c r="C155" s="16">
        <f t="shared" si="18"/>
        <v>131.49064449064448</v>
      </c>
      <c r="D155" s="16">
        <f t="shared" si="18"/>
        <v>133.3601871101871</v>
      </c>
      <c r="E155" s="16">
        <f t="shared" si="18"/>
        <v>136.06237006237006</v>
      </c>
      <c r="F155" s="23">
        <f t="shared" si="18"/>
        <v>137.93243243243242</v>
      </c>
    </row>
    <row r="156" spans="1:6" x14ac:dyDescent="0.2">
      <c r="A156" s="36">
        <f t="shared" si="19"/>
        <v>16</v>
      </c>
      <c r="B156" s="16">
        <f t="shared" si="18"/>
        <v>130.50987525987526</v>
      </c>
      <c r="C156" s="16">
        <f t="shared" si="18"/>
        <v>133.27962577962577</v>
      </c>
      <c r="D156" s="16">
        <f t="shared" si="18"/>
        <v>135.19750519750519</v>
      </c>
      <c r="E156" s="16">
        <f t="shared" si="18"/>
        <v>137.96673596673597</v>
      </c>
      <c r="F156" s="23">
        <f t="shared" si="18"/>
        <v>139.88513513513513</v>
      </c>
    </row>
    <row r="157" spans="1:6" x14ac:dyDescent="0.2">
      <c r="A157" s="36">
        <f t="shared" si="19"/>
        <v>17</v>
      </c>
      <c r="B157" s="16">
        <f t="shared" si="18"/>
        <v>132.87941787941787</v>
      </c>
      <c r="C157" s="16">
        <f t="shared" si="18"/>
        <v>135.71985446985448</v>
      </c>
      <c r="D157" s="16">
        <f t="shared" si="18"/>
        <v>137.68607068607068</v>
      </c>
      <c r="E157" s="16">
        <f t="shared" si="18"/>
        <v>140.52598752598752</v>
      </c>
      <c r="F157" s="23">
        <f t="shared" si="18"/>
        <v>142.49116424116423</v>
      </c>
    </row>
    <row r="158" spans="1:6" x14ac:dyDescent="0.2">
      <c r="A158" s="36">
        <f t="shared" si="19"/>
        <v>18</v>
      </c>
      <c r="B158" s="16">
        <f t="shared" ref="B158:F167" si="20">+B58/1924</f>
        <v>135.31548856548858</v>
      </c>
      <c r="C158" s="16">
        <f t="shared" si="20"/>
        <v>138.22817047817048</v>
      </c>
      <c r="D158" s="16">
        <f t="shared" si="20"/>
        <v>140.24428274428274</v>
      </c>
      <c r="E158" s="16">
        <f t="shared" si="20"/>
        <v>143.1564449064449</v>
      </c>
      <c r="F158" s="23">
        <f t="shared" si="20"/>
        <v>145.17151767151768</v>
      </c>
    </row>
    <row r="159" spans="1:6" x14ac:dyDescent="0.2">
      <c r="A159" s="36">
        <f t="shared" si="19"/>
        <v>19</v>
      </c>
      <c r="B159" s="16">
        <f t="shared" si="20"/>
        <v>137.13357588357587</v>
      </c>
      <c r="C159" s="16">
        <f t="shared" si="20"/>
        <v>140.12006237006236</v>
      </c>
      <c r="D159" s="16">
        <f t="shared" si="20"/>
        <v>142.18659043659045</v>
      </c>
      <c r="E159" s="16">
        <f t="shared" si="20"/>
        <v>145.17411642411642</v>
      </c>
      <c r="F159" s="23">
        <f t="shared" si="20"/>
        <v>147.24220374220374</v>
      </c>
    </row>
    <row r="160" spans="1:6" x14ac:dyDescent="0.2">
      <c r="A160" s="36">
        <f t="shared" si="19"/>
        <v>20</v>
      </c>
      <c r="B160" s="16">
        <f t="shared" si="20"/>
        <v>139.02130977130977</v>
      </c>
      <c r="C160" s="16">
        <f t="shared" si="20"/>
        <v>142.0831600831601</v>
      </c>
      <c r="D160" s="16">
        <f t="shared" si="20"/>
        <v>144.20374220374219</v>
      </c>
      <c r="E160" s="16">
        <f t="shared" si="20"/>
        <v>147.26611226611226</v>
      </c>
      <c r="F160" s="23">
        <f t="shared" si="20"/>
        <v>149.38513513513513</v>
      </c>
    </row>
    <row r="161" spans="1:6" x14ac:dyDescent="0.2">
      <c r="A161" s="36">
        <f t="shared" si="19"/>
        <v>21</v>
      </c>
      <c r="B161" s="16">
        <f t="shared" si="20"/>
        <v>141.32276507276507</v>
      </c>
      <c r="C161" s="16">
        <f t="shared" si="20"/>
        <v>144.46361746361745</v>
      </c>
      <c r="D161" s="16">
        <f t="shared" si="20"/>
        <v>146.6377338877339</v>
      </c>
      <c r="E161" s="16">
        <f t="shared" si="20"/>
        <v>149.77858627858629</v>
      </c>
      <c r="F161" s="23">
        <f t="shared" si="20"/>
        <v>151.95270270270271</v>
      </c>
    </row>
    <row r="162" spans="1:6" x14ac:dyDescent="0.2">
      <c r="A162" s="36">
        <f t="shared" si="19"/>
        <v>22</v>
      </c>
      <c r="B162" s="16">
        <f t="shared" si="20"/>
        <v>143.45478170478171</v>
      </c>
      <c r="C162" s="16">
        <f t="shared" si="20"/>
        <v>146.5956340956341</v>
      </c>
      <c r="D162" s="16">
        <f t="shared" si="20"/>
        <v>148.76975051975052</v>
      </c>
      <c r="E162" s="16">
        <f t="shared" si="20"/>
        <v>151.9106029106029</v>
      </c>
      <c r="F162" s="23">
        <f t="shared" si="20"/>
        <v>154.08471933471932</v>
      </c>
    </row>
    <row r="163" spans="1:6" x14ac:dyDescent="0.2">
      <c r="A163" s="36">
        <f t="shared" si="19"/>
        <v>23</v>
      </c>
      <c r="B163" s="16">
        <f t="shared" si="20"/>
        <v>145.739604989605</v>
      </c>
      <c r="C163" s="16">
        <f t="shared" si="20"/>
        <v>148.79313929313929</v>
      </c>
      <c r="D163" s="16">
        <f t="shared" si="20"/>
        <v>150.9085239085239</v>
      </c>
      <c r="E163" s="16">
        <f t="shared" si="20"/>
        <v>153.96309771309771</v>
      </c>
      <c r="F163" s="23">
        <f t="shared" si="20"/>
        <v>156.07692307692307</v>
      </c>
    </row>
    <row r="164" spans="1:6" x14ac:dyDescent="0.2">
      <c r="A164" s="36">
        <f t="shared" si="19"/>
        <v>24</v>
      </c>
      <c r="B164" s="16">
        <f t="shared" si="20"/>
        <v>148.09459459459458</v>
      </c>
      <c r="C164" s="16">
        <f t="shared" si="20"/>
        <v>151.06237006237006</v>
      </c>
      <c r="D164" s="16">
        <f t="shared" si="20"/>
        <v>153.11694386694387</v>
      </c>
      <c r="E164" s="16">
        <f t="shared" si="20"/>
        <v>156.0852390852391</v>
      </c>
      <c r="F164" s="23">
        <f t="shared" si="20"/>
        <v>158.14033264033264</v>
      </c>
    </row>
    <row r="165" spans="1:6" x14ac:dyDescent="0.2">
      <c r="A165" s="36">
        <f t="shared" si="19"/>
        <v>25</v>
      </c>
      <c r="B165" s="16">
        <f t="shared" si="20"/>
        <v>150.50103950103951</v>
      </c>
      <c r="C165" s="16">
        <f t="shared" si="20"/>
        <v>153.37681912681913</v>
      </c>
      <c r="D165" s="16">
        <f t="shared" si="20"/>
        <v>155.36746361746361</v>
      </c>
      <c r="E165" s="16">
        <f t="shared" si="20"/>
        <v>158.24324324324326</v>
      </c>
      <c r="F165" s="23">
        <f t="shared" si="20"/>
        <v>160.23336798336797</v>
      </c>
    </row>
    <row r="166" spans="1:6" x14ac:dyDescent="0.2">
      <c r="A166" s="36">
        <f t="shared" si="19"/>
        <v>26</v>
      </c>
      <c r="B166" s="16">
        <f t="shared" si="20"/>
        <v>152.96413721413722</v>
      </c>
      <c r="C166" s="16">
        <f t="shared" si="20"/>
        <v>155.739604989605</v>
      </c>
      <c r="D166" s="16">
        <f t="shared" si="20"/>
        <v>157.66164241164242</v>
      </c>
      <c r="E166" s="16">
        <f t="shared" si="20"/>
        <v>160.43762993762994</v>
      </c>
      <c r="F166" s="23">
        <f t="shared" si="20"/>
        <v>162.35862785862787</v>
      </c>
    </row>
    <row r="167" spans="1:6" x14ac:dyDescent="0.2">
      <c r="A167" s="36">
        <f t="shared" si="19"/>
        <v>27</v>
      </c>
      <c r="B167" s="16">
        <f t="shared" si="20"/>
        <v>155.47972972972974</v>
      </c>
      <c r="C167" s="16">
        <f t="shared" si="20"/>
        <v>158.14864864864865</v>
      </c>
      <c r="D167" s="16">
        <f t="shared" si="20"/>
        <v>159.997920997921</v>
      </c>
      <c r="E167" s="16">
        <f t="shared" si="20"/>
        <v>162.6668399168399</v>
      </c>
      <c r="F167" s="23">
        <f t="shared" si="20"/>
        <v>164.51559251559252</v>
      </c>
    </row>
    <row r="168" spans="1:6" x14ac:dyDescent="0.2">
      <c r="A168" s="36">
        <f t="shared" si="19"/>
        <v>28</v>
      </c>
      <c r="B168" s="16">
        <f t="shared" ref="B168:F177" si="21">+B68/1924</f>
        <v>158.05249480249481</v>
      </c>
      <c r="C168" s="16">
        <f t="shared" si="21"/>
        <v>160.60862785862787</v>
      </c>
      <c r="D168" s="16">
        <f t="shared" si="21"/>
        <v>162.37837837837839</v>
      </c>
      <c r="E168" s="16">
        <f t="shared" si="21"/>
        <v>164.93399168399168</v>
      </c>
      <c r="F168" s="23">
        <f t="shared" si="21"/>
        <v>166.70426195426197</v>
      </c>
    </row>
    <row r="169" spans="1:6" x14ac:dyDescent="0.2">
      <c r="A169" s="36">
        <f t="shared" si="19"/>
        <v>29</v>
      </c>
      <c r="B169" s="16">
        <f t="shared" si="21"/>
        <v>160.68243243243242</v>
      </c>
      <c r="C169" s="16">
        <f t="shared" si="21"/>
        <v>163.11798336798336</v>
      </c>
      <c r="D169" s="16">
        <f t="shared" si="21"/>
        <v>164.80405405405406</v>
      </c>
      <c r="E169" s="16">
        <f t="shared" si="21"/>
        <v>167.23908523908523</v>
      </c>
      <c r="F169" s="23">
        <f t="shared" si="21"/>
        <v>168.92463617463616</v>
      </c>
    </row>
    <row r="170" spans="1:6" x14ac:dyDescent="0.2">
      <c r="A170" s="36">
        <f t="shared" si="19"/>
        <v>30</v>
      </c>
      <c r="B170" s="16">
        <f t="shared" si="21"/>
        <v>163.37318087318087</v>
      </c>
      <c r="C170" s="16">
        <f t="shared" si="21"/>
        <v>165.67931392931393</v>
      </c>
      <c r="D170" s="16">
        <f t="shared" si="21"/>
        <v>167.27546777546777</v>
      </c>
      <c r="E170" s="16">
        <f t="shared" si="21"/>
        <v>169.58056133056132</v>
      </c>
      <c r="F170" s="23">
        <f t="shared" si="21"/>
        <v>171.17723492723493</v>
      </c>
    </row>
    <row r="171" spans="1:6" x14ac:dyDescent="0.2">
      <c r="A171" s="36">
        <f t="shared" si="19"/>
        <v>31</v>
      </c>
      <c r="B171" s="16">
        <f t="shared" si="21"/>
        <v>166.12058212058213</v>
      </c>
      <c r="C171" s="16">
        <f t="shared" si="21"/>
        <v>168.28950103950103</v>
      </c>
      <c r="D171" s="16">
        <f t="shared" si="21"/>
        <v>169.79158004158003</v>
      </c>
      <c r="E171" s="16">
        <f t="shared" si="21"/>
        <v>171.96049896049897</v>
      </c>
      <c r="F171" s="23">
        <f t="shared" si="21"/>
        <v>173.46205821205822</v>
      </c>
    </row>
    <row r="172" spans="1:6" x14ac:dyDescent="0.2">
      <c r="A172" s="36">
        <f t="shared" si="19"/>
        <v>32</v>
      </c>
      <c r="B172" s="16">
        <f t="shared" si="21"/>
        <v>168.93191268191268</v>
      </c>
      <c r="C172" s="16">
        <f t="shared" si="21"/>
        <v>170.95478170478171</v>
      </c>
      <c r="D172" s="16">
        <f t="shared" si="21"/>
        <v>172.35498960498961</v>
      </c>
      <c r="E172" s="16">
        <f t="shared" si="21"/>
        <v>174.37889812889813</v>
      </c>
      <c r="F172" s="23">
        <f t="shared" si="21"/>
        <v>175.77858627858629</v>
      </c>
    </row>
    <row r="173" spans="1:6" x14ac:dyDescent="0.2">
      <c r="A173" s="36">
        <f t="shared" si="19"/>
        <v>33</v>
      </c>
      <c r="B173" s="16">
        <f t="shared" si="21"/>
        <v>171.80301455301455</v>
      </c>
      <c r="C173" s="16">
        <f t="shared" si="21"/>
        <v>173.67047817047816</v>
      </c>
      <c r="D173" s="16">
        <f t="shared" si="21"/>
        <v>174.96465696465697</v>
      </c>
      <c r="E173" s="16">
        <f t="shared" si="21"/>
        <v>176.8331600831601</v>
      </c>
      <c r="F173" s="23">
        <f t="shared" si="21"/>
        <v>178.12681912681913</v>
      </c>
    </row>
    <row r="174" spans="1:6" x14ac:dyDescent="0.2">
      <c r="A174" s="36">
        <f t="shared" si="19"/>
        <v>34</v>
      </c>
      <c r="B174" s="16">
        <f t="shared" si="21"/>
        <v>174.739604989605</v>
      </c>
      <c r="C174" s="16">
        <f t="shared" si="21"/>
        <v>176.44386694386694</v>
      </c>
      <c r="D174" s="16">
        <f t="shared" si="21"/>
        <v>177.62370062370061</v>
      </c>
      <c r="E174" s="16">
        <f t="shared" si="21"/>
        <v>179.32640332640332</v>
      </c>
      <c r="F174" s="23">
        <f t="shared" si="21"/>
        <v>180.506237006237</v>
      </c>
    </row>
    <row r="175" spans="1:6" x14ac:dyDescent="0.2">
      <c r="A175" s="36">
        <f t="shared" si="19"/>
        <v>35</v>
      </c>
      <c r="B175" s="16">
        <f t="shared" si="21"/>
        <v>177.74116424116423</v>
      </c>
      <c r="C175" s="16">
        <f t="shared" si="21"/>
        <v>179.27182952182952</v>
      </c>
      <c r="D175" s="16">
        <f t="shared" si="21"/>
        <v>180.33056133056132</v>
      </c>
      <c r="E175" s="16">
        <f t="shared" si="21"/>
        <v>181.86122661122661</v>
      </c>
      <c r="F175" s="23">
        <f t="shared" si="21"/>
        <v>182.91943866943868</v>
      </c>
    </row>
    <row r="176" spans="1:6" x14ac:dyDescent="0.2">
      <c r="A176" s="36">
        <f t="shared" si="19"/>
        <v>36</v>
      </c>
      <c r="B176" s="16">
        <f t="shared" si="21"/>
        <v>180.80873180873181</v>
      </c>
      <c r="C176" s="16">
        <f t="shared" si="21"/>
        <v>182.1543659043659</v>
      </c>
      <c r="D176" s="16">
        <f t="shared" si="21"/>
        <v>183.08575883575884</v>
      </c>
      <c r="E176" s="16">
        <f t="shared" si="21"/>
        <v>184.43191268191268</v>
      </c>
      <c r="F176" s="23">
        <f t="shared" si="21"/>
        <v>185.36330561330561</v>
      </c>
    </row>
    <row r="177" spans="1:6" x14ac:dyDescent="0.2">
      <c r="A177" s="36">
        <f t="shared" si="19"/>
        <v>37</v>
      </c>
      <c r="B177" s="16">
        <f t="shared" si="21"/>
        <v>183.94386694386694</v>
      </c>
      <c r="C177" s="16">
        <f t="shared" si="21"/>
        <v>185.09459459459458</v>
      </c>
      <c r="D177" s="16">
        <f t="shared" si="21"/>
        <v>185.89085239085239</v>
      </c>
      <c r="E177" s="16">
        <f t="shared" si="21"/>
        <v>187.04158004158003</v>
      </c>
      <c r="F177" s="23">
        <f t="shared" si="21"/>
        <v>187.83887733887735</v>
      </c>
    </row>
    <row r="178" spans="1:6" x14ac:dyDescent="0.2">
      <c r="A178" s="36">
        <f t="shared" si="19"/>
        <v>38</v>
      </c>
      <c r="B178" s="16">
        <f t="shared" ref="B178:F181" si="22">+B78/1924</f>
        <v>187.25467775467774</v>
      </c>
      <c r="C178" s="16">
        <f t="shared" si="22"/>
        <v>188.21725571725571</v>
      </c>
      <c r="D178" s="16">
        <f t="shared" si="22"/>
        <v>188.88409563409564</v>
      </c>
      <c r="E178" s="16">
        <f t="shared" si="22"/>
        <v>189.84719334719335</v>
      </c>
      <c r="F178" s="23">
        <f t="shared" si="22"/>
        <v>190.514553014553</v>
      </c>
    </row>
    <row r="179" spans="1:6" x14ac:dyDescent="0.2">
      <c r="A179" s="36">
        <f t="shared" si="19"/>
        <v>39</v>
      </c>
      <c r="B179" s="16">
        <f t="shared" si="22"/>
        <v>190.5977130977131</v>
      </c>
      <c r="C179" s="16">
        <f t="shared" si="22"/>
        <v>191.33991683991684</v>
      </c>
      <c r="D179" s="16">
        <f t="shared" si="22"/>
        <v>191.85343035343035</v>
      </c>
      <c r="E179" s="16">
        <f t="shared" si="22"/>
        <v>192.59459459459458</v>
      </c>
      <c r="F179" s="23">
        <f t="shared" si="22"/>
        <v>193.1081081081081</v>
      </c>
    </row>
    <row r="180" spans="1:6" x14ac:dyDescent="0.2">
      <c r="A180" s="36">
        <f t="shared" si="19"/>
        <v>40</v>
      </c>
      <c r="B180" s="16">
        <f t="shared" si="22"/>
        <v>194.01403326403326</v>
      </c>
      <c r="C180" s="16">
        <f t="shared" si="22"/>
        <v>194.52130977130977</v>
      </c>
      <c r="D180" s="16">
        <f t="shared" si="22"/>
        <v>194.87266112266113</v>
      </c>
      <c r="E180" s="16">
        <f t="shared" si="22"/>
        <v>195.37941787941787</v>
      </c>
      <c r="F180" s="23">
        <f t="shared" si="22"/>
        <v>195.73076923076923</v>
      </c>
    </row>
    <row r="181" spans="1:6" x14ac:dyDescent="0.2">
      <c r="A181" s="36">
        <f t="shared" si="19"/>
        <v>41</v>
      </c>
      <c r="B181" s="16">
        <f t="shared" si="22"/>
        <v>197.50519750519751</v>
      </c>
      <c r="C181" s="16">
        <f t="shared" si="22"/>
        <v>197.764553014553</v>
      </c>
      <c r="D181" s="16">
        <f t="shared" si="22"/>
        <v>197.94542619542619</v>
      </c>
      <c r="E181" s="16">
        <f t="shared" si="22"/>
        <v>198.20530145530145</v>
      </c>
      <c r="F181" s="23">
        <f t="shared" si="22"/>
        <v>198.38513513513513</v>
      </c>
    </row>
    <row r="182" spans="1:6" x14ac:dyDescent="0.2">
      <c r="A182" s="36">
        <f t="shared" si="19"/>
        <v>42</v>
      </c>
      <c r="B182" s="16">
        <f t="shared" ref="B182:B189" si="23">+B82/1924</f>
        <v>201.07172557172558</v>
      </c>
      <c r="C182" s="12"/>
      <c r="D182" s="12"/>
      <c r="E182" s="12"/>
      <c r="F182" s="13"/>
    </row>
    <row r="183" spans="1:6" x14ac:dyDescent="0.2">
      <c r="A183" s="36">
        <f t="shared" si="19"/>
        <v>43</v>
      </c>
      <c r="B183" s="16">
        <f t="shared" si="23"/>
        <v>205.53534303534303</v>
      </c>
      <c r="C183" s="12"/>
      <c r="D183" s="12"/>
      <c r="E183" s="12"/>
      <c r="F183" s="13"/>
    </row>
    <row r="184" spans="1:6" x14ac:dyDescent="0.2">
      <c r="A184" s="36">
        <f t="shared" si="19"/>
        <v>44</v>
      </c>
      <c r="B184" s="16">
        <f t="shared" si="23"/>
        <v>210.12110187110187</v>
      </c>
      <c r="C184" s="12"/>
      <c r="D184" s="12"/>
      <c r="E184" s="12"/>
      <c r="F184" s="13"/>
    </row>
    <row r="185" spans="1:6" x14ac:dyDescent="0.2">
      <c r="A185" s="36">
        <f t="shared" si="19"/>
        <v>45</v>
      </c>
      <c r="B185" s="16">
        <f t="shared" si="23"/>
        <v>214.83367983367984</v>
      </c>
      <c r="C185" s="12"/>
      <c r="D185" s="12"/>
      <c r="E185" s="12"/>
      <c r="F185" s="13"/>
    </row>
    <row r="186" spans="1:6" x14ac:dyDescent="0.2">
      <c r="A186" s="36">
        <f t="shared" si="19"/>
        <v>46</v>
      </c>
      <c r="B186" s="16">
        <f t="shared" si="23"/>
        <v>219.67671517671516</v>
      </c>
      <c r="C186" s="12"/>
      <c r="D186" s="12"/>
      <c r="E186" s="12"/>
      <c r="F186" s="13"/>
    </row>
    <row r="187" spans="1:6" x14ac:dyDescent="0.2">
      <c r="A187" s="36">
        <f t="shared" si="19"/>
        <v>47</v>
      </c>
      <c r="B187" s="16">
        <f t="shared" si="23"/>
        <v>229.764553014553</v>
      </c>
      <c r="C187" s="12"/>
      <c r="D187" s="12"/>
      <c r="E187" s="12"/>
      <c r="F187" s="13"/>
    </row>
    <row r="188" spans="1:6" x14ac:dyDescent="0.2">
      <c r="A188" s="37">
        <f t="shared" si="19"/>
        <v>48</v>
      </c>
      <c r="B188" s="35">
        <f t="shared" si="23"/>
        <v>245.19646569646571</v>
      </c>
      <c r="C188" s="12"/>
      <c r="D188" s="12"/>
      <c r="E188" s="12"/>
      <c r="F188" s="13"/>
    </row>
    <row r="189" spans="1:6" ht="13.5" thickBot="1" x14ac:dyDescent="0.25">
      <c r="A189" s="38">
        <f t="shared" si="19"/>
        <v>49</v>
      </c>
      <c r="B189" s="24">
        <f t="shared" si="23"/>
        <v>262.29521829521832</v>
      </c>
      <c r="C189" s="7"/>
      <c r="D189" s="7"/>
      <c r="E189" s="7"/>
      <c r="F189" s="8"/>
    </row>
    <row r="190" spans="1:6" ht="13.5" thickTop="1" x14ac:dyDescent="0.2"/>
    <row r="191" spans="1:6" x14ac:dyDescent="0.2">
      <c r="A191" t="s">
        <v>10</v>
      </c>
      <c r="C191" s="159">
        <f>+E$17</f>
        <v>106.9683</v>
      </c>
    </row>
    <row r="193" spans="1:6" ht="13.5" thickBot="1" x14ac:dyDescent="0.25">
      <c r="A193" s="11"/>
    </row>
    <row r="194" spans="1:6" ht="14.25" thickTop="1" thickBot="1" x14ac:dyDescent="0.25">
      <c r="A194" s="266" t="s">
        <v>198</v>
      </c>
      <c r="B194" s="231"/>
      <c r="C194" s="231"/>
      <c r="D194" s="285" t="str">
        <f>F194</f>
        <v>1. april 2018</v>
      </c>
      <c r="E194" s="238"/>
      <c r="F194" s="239" t="str">
        <f>+F45</f>
        <v>1. april 2018</v>
      </c>
    </row>
    <row r="195" spans="1:6" x14ac:dyDescent="0.2">
      <c r="A195" s="9"/>
      <c r="B195" s="27" t="s">
        <v>22</v>
      </c>
      <c r="C195" s="10"/>
      <c r="D195" s="27"/>
      <c r="E195" s="10"/>
      <c r="F195" s="29"/>
    </row>
    <row r="196" spans="1:6" ht="13.5" thickBot="1" x14ac:dyDescent="0.25">
      <c r="A196" s="6"/>
      <c r="B196" s="39">
        <v>40999</v>
      </c>
      <c r="C196" s="11"/>
      <c r="D196" s="28" t="s">
        <v>23</v>
      </c>
      <c r="E196" s="11"/>
      <c r="F196" s="30" t="s">
        <v>24</v>
      </c>
    </row>
    <row r="197" spans="1:6" ht="14.25" thickTop="1" thickBot="1" x14ac:dyDescent="0.25"/>
    <row r="198" spans="1:6" ht="14.25" thickTop="1" thickBot="1" x14ac:dyDescent="0.25">
      <c r="A198" s="98" t="s">
        <v>42</v>
      </c>
      <c r="B198" s="122"/>
      <c r="C198" s="123"/>
      <c r="D198" s="124"/>
      <c r="E198" s="123"/>
      <c r="F198" s="125"/>
    </row>
    <row r="199" spans="1:6" x14ac:dyDescent="0.2">
      <c r="A199" s="82" t="s">
        <v>27</v>
      </c>
      <c r="B199" s="120">
        <v>420722</v>
      </c>
      <c r="C199" s="121"/>
      <c r="D199" s="55">
        <f>+B199*$E$17%</f>
        <v>450039.171126</v>
      </c>
      <c r="E199" s="121"/>
      <c r="F199" s="57">
        <f>+D199/12</f>
        <v>37503.2642605</v>
      </c>
    </row>
    <row r="200" spans="1:6" x14ac:dyDescent="0.2">
      <c r="A200" s="42" t="s">
        <v>69</v>
      </c>
      <c r="B200" s="147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3.5" thickBot="1" x14ac:dyDescent="0.25">
      <c r="A201" s="93" t="s">
        <v>29</v>
      </c>
      <c r="B201" s="94">
        <v>493201</v>
      </c>
      <c r="C201" s="35"/>
      <c r="D201" s="35">
        <f>+B201*$E$17%</f>
        <v>527568.72528299992</v>
      </c>
      <c r="E201" s="35"/>
      <c r="F201" s="64">
        <f>+D201/12</f>
        <v>43964.060440249996</v>
      </c>
    </row>
    <row r="202" spans="1:6" ht="13.5" thickBot="1" x14ac:dyDescent="0.25">
      <c r="A202" s="126" t="s">
        <v>101</v>
      </c>
      <c r="B202" s="127"/>
      <c r="C202" s="128"/>
      <c r="D202" s="128"/>
      <c r="E202" s="128"/>
      <c r="F202" s="129"/>
    </row>
    <row r="203" spans="1:6" x14ac:dyDescent="0.2">
      <c r="A203" s="82" t="s">
        <v>27</v>
      </c>
      <c r="B203" s="120">
        <v>456110</v>
      </c>
      <c r="C203" s="121"/>
      <c r="D203" s="55">
        <f>+B203*$E$17%</f>
        <v>487893.11312999995</v>
      </c>
      <c r="E203" s="121"/>
      <c r="F203" s="57">
        <f>+D203/12</f>
        <v>40657.759427499994</v>
      </c>
    </row>
    <row r="204" spans="1:6" x14ac:dyDescent="0.2">
      <c r="A204" s="42" t="s">
        <v>69</v>
      </c>
      <c r="B204" s="148">
        <v>0</v>
      </c>
      <c r="C204" s="90"/>
      <c r="D204" s="16">
        <f>+B204*$E$17%</f>
        <v>0</v>
      </c>
      <c r="E204" s="90"/>
      <c r="F204" s="23">
        <f>+D204/12</f>
        <v>0</v>
      </c>
    </row>
    <row r="205" spans="1:6" ht="13.5" thickBot="1" x14ac:dyDescent="0.25">
      <c r="A205" s="32" t="s">
        <v>29</v>
      </c>
      <c r="B205" s="41">
        <v>528589</v>
      </c>
      <c r="C205" s="24"/>
      <c r="D205" s="24">
        <f>+B205*$E$17%</f>
        <v>565422.66728699999</v>
      </c>
      <c r="E205" s="24"/>
      <c r="F205" s="31">
        <f>+D205/12</f>
        <v>47118.555607249997</v>
      </c>
    </row>
    <row r="206" spans="1:6" ht="14.25" thickTop="1" thickBot="1" x14ac:dyDescent="0.25">
      <c r="A206" s="51"/>
      <c r="B206" s="12"/>
      <c r="C206" s="10"/>
      <c r="D206" s="12"/>
      <c r="E206" s="12"/>
      <c r="F206" s="12"/>
    </row>
    <row r="207" spans="1:6" ht="14.25" thickTop="1" thickBot="1" x14ac:dyDescent="0.25">
      <c r="A207" s="98" t="s">
        <v>41</v>
      </c>
      <c r="B207" s="122"/>
      <c r="C207" s="123"/>
      <c r="D207" s="124"/>
      <c r="E207" s="123"/>
      <c r="F207" s="125"/>
    </row>
    <row r="208" spans="1:6" x14ac:dyDescent="0.2">
      <c r="A208" s="82" t="s">
        <v>27</v>
      </c>
      <c r="B208" s="120">
        <v>368295</v>
      </c>
      <c r="C208" s="121"/>
      <c r="D208" s="55">
        <f>+B208*$E$17%</f>
        <v>393958.90048499999</v>
      </c>
      <c r="E208" s="121"/>
      <c r="F208" s="57">
        <f>+D208/12</f>
        <v>32829.908373749997</v>
      </c>
    </row>
    <row r="209" spans="1:6" x14ac:dyDescent="0.2">
      <c r="A209" s="42" t="s">
        <v>69</v>
      </c>
      <c r="B209" s="147">
        <v>0</v>
      </c>
      <c r="C209" s="15"/>
      <c r="D209" s="16">
        <f>+B209*$E$17%</f>
        <v>0</v>
      </c>
      <c r="E209" s="15"/>
      <c r="F209" s="23">
        <f>+D209/12</f>
        <v>0</v>
      </c>
    </row>
    <row r="210" spans="1:6" ht="13.5" thickBot="1" x14ac:dyDescent="0.25">
      <c r="A210" s="93" t="s">
        <v>29</v>
      </c>
      <c r="B210" s="94">
        <v>438154</v>
      </c>
      <c r="C210" s="35"/>
      <c r="D210" s="35">
        <f>+B210*$E$17%</f>
        <v>468685.885182</v>
      </c>
      <c r="E210" s="35"/>
      <c r="F210" s="64">
        <f>+D210/12</f>
        <v>39057.1570985</v>
      </c>
    </row>
    <row r="211" spans="1:6" ht="13.5" thickBot="1" x14ac:dyDescent="0.25">
      <c r="A211" s="126" t="s">
        <v>102</v>
      </c>
      <c r="B211" s="127"/>
      <c r="C211" s="128"/>
      <c r="D211" s="128"/>
      <c r="E211" s="128"/>
      <c r="F211" s="129"/>
    </row>
    <row r="212" spans="1:6" x14ac:dyDescent="0.2">
      <c r="A212" s="82" t="s">
        <v>27</v>
      </c>
      <c r="B212" s="120">
        <v>394509</v>
      </c>
      <c r="C212" s="121"/>
      <c r="D212" s="55">
        <f>+B212*$E$17%</f>
        <v>421999.57064699999</v>
      </c>
      <c r="E212" s="121"/>
      <c r="F212" s="57">
        <f>+D212/12</f>
        <v>35166.630887250001</v>
      </c>
    </row>
    <row r="213" spans="1:6" x14ac:dyDescent="0.2">
      <c r="A213" s="42" t="s">
        <v>69</v>
      </c>
      <c r="B213" s="148">
        <v>0</v>
      </c>
      <c r="C213" s="90"/>
      <c r="D213" s="16">
        <f>+B213*$E$17%</f>
        <v>0</v>
      </c>
      <c r="E213" s="90"/>
      <c r="F213" s="23">
        <f>+D213/12</f>
        <v>0</v>
      </c>
    </row>
    <row r="214" spans="1:6" ht="13.5" thickBot="1" x14ac:dyDescent="0.25">
      <c r="A214" s="32" t="s">
        <v>29</v>
      </c>
      <c r="B214" s="41">
        <v>457814</v>
      </c>
      <c r="C214" s="24"/>
      <c r="D214" s="24">
        <f>+B214*$E$17%</f>
        <v>489715.85296199995</v>
      </c>
      <c r="E214" s="24"/>
      <c r="F214" s="31">
        <f>+D214/12</f>
        <v>40809.654413499993</v>
      </c>
    </row>
    <row r="215" spans="1:6" ht="14.25" thickTop="1" thickBot="1" x14ac:dyDescent="0.25">
      <c r="A215" s="10"/>
      <c r="B215" s="160"/>
      <c r="C215" s="12"/>
      <c r="D215" s="12"/>
      <c r="E215" s="12"/>
      <c r="F215" s="12"/>
    </row>
    <row r="216" spans="1:6" ht="14.25" thickTop="1" thickBot="1" x14ac:dyDescent="0.25">
      <c r="A216" s="140" t="s">
        <v>95</v>
      </c>
      <c r="B216" s="161"/>
      <c r="C216" s="162"/>
      <c r="D216" s="162"/>
      <c r="E216" s="162"/>
      <c r="F216" s="163"/>
    </row>
    <row r="217" spans="1:6" x14ac:dyDescent="0.2">
      <c r="A217" s="114" t="s">
        <v>27</v>
      </c>
      <c r="B217" s="164">
        <v>351257</v>
      </c>
      <c r="C217" s="165"/>
      <c r="D217" s="155">
        <f>+B217*$E$17%</f>
        <v>375733.64153099997</v>
      </c>
      <c r="E217" s="165"/>
      <c r="F217" s="166">
        <f>+D217/12</f>
        <v>31311.136794249996</v>
      </c>
    </row>
    <row r="218" spans="1:6" x14ac:dyDescent="0.2">
      <c r="A218" s="115" t="s">
        <v>69</v>
      </c>
      <c r="B218" s="167">
        <v>0</v>
      </c>
      <c r="C218" s="168"/>
      <c r="D218" s="16">
        <f>+B218*$E$17%</f>
        <v>0</v>
      </c>
      <c r="E218" s="168"/>
      <c r="F218" s="23">
        <f>+D218/12</f>
        <v>0</v>
      </c>
    </row>
    <row r="219" spans="1:6" ht="13.5" thickBot="1" x14ac:dyDescent="0.25">
      <c r="A219" s="169" t="s">
        <v>28</v>
      </c>
      <c r="B219" s="170">
        <v>438154</v>
      </c>
      <c r="C219" s="7"/>
      <c r="D219" s="88">
        <f>+B219*$E$17%</f>
        <v>468685.885182</v>
      </c>
      <c r="E219" s="7"/>
      <c r="F219" s="141">
        <f>+D219/12</f>
        <v>39057.1570985</v>
      </c>
    </row>
    <row r="220" spans="1:6" ht="14.25" thickTop="1" thickBot="1" x14ac:dyDescent="0.25">
      <c r="A220" s="51"/>
      <c r="B220" s="160"/>
      <c r="C220" s="12"/>
      <c r="D220" s="12"/>
      <c r="E220" s="12"/>
      <c r="F220" s="12"/>
    </row>
    <row r="221" spans="1:6" ht="30" customHeight="1" thickTop="1" thickBot="1" x14ac:dyDescent="0.25">
      <c r="A221" s="296" t="s">
        <v>122</v>
      </c>
      <c r="B221" s="297"/>
      <c r="C221" s="298"/>
      <c r="D221" s="12"/>
      <c r="E221" s="12"/>
      <c r="F221" s="12"/>
    </row>
    <row r="222" spans="1:6" ht="13.5" thickBot="1" x14ac:dyDescent="0.25">
      <c r="A222" s="272"/>
      <c r="B222" s="215" t="s">
        <v>123</v>
      </c>
      <c r="C222" s="222" t="str">
        <f>E18</f>
        <v>1. april 2018</v>
      </c>
      <c r="D222" s="12"/>
      <c r="E222" s="12"/>
      <c r="F222" s="12"/>
    </row>
    <row r="223" spans="1:6" ht="38.25" x14ac:dyDescent="0.2">
      <c r="A223" s="273" t="s">
        <v>130</v>
      </c>
      <c r="B223" s="284">
        <v>124500</v>
      </c>
      <c r="C223" s="218">
        <f>SUM(B223*C297)/100</f>
        <v>133175.53349999999</v>
      </c>
      <c r="D223" s="12"/>
      <c r="E223" s="12"/>
      <c r="F223" s="12"/>
    </row>
    <row r="224" spans="1:6" ht="39" thickBot="1" x14ac:dyDescent="0.25">
      <c r="A224" s="274" t="s">
        <v>131</v>
      </c>
      <c r="B224" s="41">
        <v>98300</v>
      </c>
      <c r="C224" s="219">
        <f>SUM(B224*C297)/100</f>
        <v>105149.8389</v>
      </c>
      <c r="D224" s="12"/>
      <c r="E224" s="12"/>
      <c r="F224" s="12"/>
    </row>
    <row r="225" spans="1:6" ht="13.5" thickTop="1" x14ac:dyDescent="0.2">
      <c r="A225" s="51"/>
      <c r="B225" s="160"/>
      <c r="C225" s="12"/>
      <c r="D225" s="12"/>
      <c r="E225" s="12"/>
      <c r="F225" s="12"/>
    </row>
    <row r="226" spans="1:6" x14ac:dyDescent="0.2">
      <c r="A226" s="51"/>
      <c r="B226" s="160"/>
      <c r="C226" s="12"/>
      <c r="D226" s="12"/>
      <c r="E226" s="12"/>
      <c r="F226" s="12"/>
    </row>
    <row r="227" spans="1:6" x14ac:dyDescent="0.2">
      <c r="A227" t="s">
        <v>10</v>
      </c>
      <c r="C227" s="159">
        <f>+E$17</f>
        <v>106.9683</v>
      </c>
      <c r="D227" s="12"/>
      <c r="E227" s="12"/>
      <c r="F227" s="12"/>
    </row>
    <row r="228" spans="1:6" ht="13.5" thickBot="1" x14ac:dyDescent="0.25">
      <c r="A228" s="11"/>
      <c r="B228" s="286"/>
      <c r="C228" s="7"/>
      <c r="D228" s="7"/>
      <c r="E228" s="7"/>
      <c r="F228" s="7"/>
    </row>
    <row r="229" spans="1:6" ht="14.25" thickTop="1" thickBot="1" x14ac:dyDescent="0.25">
      <c r="A229" s="266" t="s">
        <v>100</v>
      </c>
      <c r="B229" s="99"/>
      <c r="C229" s="99"/>
      <c r="D229" s="99"/>
      <c r="E229" s="99"/>
      <c r="F229" s="100"/>
    </row>
    <row r="230" spans="1:6" x14ac:dyDescent="0.2">
      <c r="A230" s="82" t="s">
        <v>35</v>
      </c>
      <c r="B230" s="130">
        <v>279695</v>
      </c>
      <c r="C230" s="121"/>
      <c r="D230" s="55">
        <f>+B230*$E$17%</f>
        <v>299184.98668500001</v>
      </c>
      <c r="E230" s="121"/>
      <c r="F230" s="84">
        <f>+D230/12</f>
        <v>24932.08222375</v>
      </c>
    </row>
    <row r="231" spans="1:6" x14ac:dyDescent="0.2">
      <c r="A231" s="22" t="s">
        <v>36</v>
      </c>
      <c r="B231" s="95">
        <v>298044</v>
      </c>
      <c r="C231" s="15"/>
      <c r="D231" s="16">
        <f>+B231*$E$17%</f>
        <v>318812.60005199997</v>
      </c>
      <c r="E231" s="15"/>
      <c r="F231" s="46">
        <f>+D231/12</f>
        <v>26567.716670999998</v>
      </c>
    </row>
    <row r="232" spans="1:6" x14ac:dyDescent="0.2">
      <c r="A232" s="22" t="s">
        <v>37</v>
      </c>
      <c r="B232" s="177">
        <v>325699</v>
      </c>
      <c r="C232" s="15"/>
      <c r="D232" s="16">
        <f>+B232*$E$17%</f>
        <v>348394.68341699999</v>
      </c>
      <c r="E232" s="15"/>
      <c r="F232" s="46">
        <f>+D232/12</f>
        <v>29032.890284749999</v>
      </c>
    </row>
    <row r="233" spans="1:6" ht="13.5" thickBot="1" x14ac:dyDescent="0.25">
      <c r="A233" s="265" t="s">
        <v>118</v>
      </c>
      <c r="B233" s="176">
        <v>351388</v>
      </c>
      <c r="C233" s="262"/>
      <c r="D233" s="88">
        <f>+B233*$E$17%</f>
        <v>375873.77000399999</v>
      </c>
      <c r="E233" s="11"/>
      <c r="F233" s="263">
        <f>+D233/12</f>
        <v>31322.814167</v>
      </c>
    </row>
    <row r="234" spans="1:6" ht="14.25" thickTop="1" thickBot="1" x14ac:dyDescent="0.25">
      <c r="A234" s="171"/>
      <c r="B234" s="261"/>
      <c r="C234" s="175"/>
      <c r="D234" s="12"/>
      <c r="E234" s="10"/>
      <c r="F234" s="96"/>
    </row>
    <row r="235" spans="1:6" ht="13.5" thickTop="1" x14ac:dyDescent="0.2">
      <c r="A235" s="264" t="s">
        <v>110</v>
      </c>
      <c r="B235" s="243"/>
      <c r="C235" s="230" t="s">
        <v>24</v>
      </c>
      <c r="D235" s="231"/>
      <c r="E235" s="231"/>
      <c r="F235" s="232"/>
    </row>
    <row r="236" spans="1:6" ht="13.5" thickBot="1" x14ac:dyDescent="0.25">
      <c r="A236" s="278" t="s">
        <v>194</v>
      </c>
      <c r="B236" s="244"/>
      <c r="C236" s="132" t="s">
        <v>55</v>
      </c>
      <c r="D236" s="132" t="s">
        <v>56</v>
      </c>
      <c r="E236" s="132" t="s">
        <v>57</v>
      </c>
      <c r="F236" s="133" t="s">
        <v>58</v>
      </c>
    </row>
    <row r="237" spans="1:6" x14ac:dyDescent="0.2">
      <c r="A237" s="110" t="s">
        <v>35</v>
      </c>
      <c r="B237" s="131"/>
      <c r="C237" s="83">
        <v>325</v>
      </c>
      <c r="D237" s="83">
        <v>575</v>
      </c>
      <c r="E237" s="83">
        <v>900</v>
      </c>
      <c r="F237" s="84">
        <v>1150</v>
      </c>
    </row>
    <row r="238" spans="1:6" x14ac:dyDescent="0.2">
      <c r="A238" s="42" t="s">
        <v>36</v>
      </c>
      <c r="B238" s="44"/>
      <c r="C238" s="45">
        <v>275</v>
      </c>
      <c r="D238" s="45">
        <v>475</v>
      </c>
      <c r="E238" s="45">
        <v>750</v>
      </c>
      <c r="F238" s="46">
        <v>950</v>
      </c>
    </row>
    <row r="239" spans="1:6" x14ac:dyDescent="0.2">
      <c r="A239" s="42" t="s">
        <v>37</v>
      </c>
      <c r="B239" s="44"/>
      <c r="C239" s="45">
        <v>175</v>
      </c>
      <c r="D239" s="45">
        <v>325</v>
      </c>
      <c r="E239" s="45">
        <v>500</v>
      </c>
      <c r="F239" s="46">
        <v>625</v>
      </c>
    </row>
    <row r="240" spans="1:6" ht="13.5" thickBot="1" x14ac:dyDescent="0.25">
      <c r="A240" s="32" t="s">
        <v>118</v>
      </c>
      <c r="B240" s="11"/>
      <c r="C240" s="49">
        <v>175</v>
      </c>
      <c r="D240" s="49">
        <v>325</v>
      </c>
      <c r="E240" s="49">
        <v>500</v>
      </c>
      <c r="F240" s="50">
        <v>625</v>
      </c>
    </row>
    <row r="241" spans="1:8" ht="14.25" thickTop="1" thickBot="1" x14ac:dyDescent="0.25">
      <c r="A241" s="171"/>
      <c r="B241" s="171"/>
      <c r="C241" s="178"/>
      <c r="D241" s="178"/>
      <c r="E241" s="178"/>
      <c r="F241" s="178"/>
    </row>
    <row r="242" spans="1:8" ht="14.25" thickTop="1" thickBot="1" x14ac:dyDescent="0.25">
      <c r="A242" s="140" t="s">
        <v>119</v>
      </c>
      <c r="B242" s="85"/>
      <c r="C242" s="181"/>
      <c r="D242" s="181"/>
      <c r="E242" s="181"/>
      <c r="F242" s="182"/>
    </row>
    <row r="243" spans="1:8" x14ac:dyDescent="0.2">
      <c r="A243" s="183" t="s">
        <v>35</v>
      </c>
      <c r="B243" s="155">
        <v>5200</v>
      </c>
      <c r="C243" s="184"/>
      <c r="D243" s="155">
        <f>+B243*$E$17%</f>
        <v>5562.3516</v>
      </c>
      <c r="E243" s="184"/>
      <c r="F243" s="166">
        <f>+D243/12</f>
        <v>463.52929999999998</v>
      </c>
    </row>
    <row r="244" spans="1:8" ht="13.5" thickBot="1" x14ac:dyDescent="0.25">
      <c r="A244" s="179" t="s">
        <v>106</v>
      </c>
      <c r="B244" s="88">
        <v>7900</v>
      </c>
      <c r="C244" s="180"/>
      <c r="D244" s="88">
        <f>+B244*$E$17%</f>
        <v>8450.4956999999995</v>
      </c>
      <c r="E244" s="180"/>
      <c r="F244" s="141">
        <f>+D244/12</f>
        <v>704.20797499999992</v>
      </c>
    </row>
    <row r="245" spans="1:8" ht="14.25" thickTop="1" thickBot="1" x14ac:dyDescent="0.25">
      <c r="A245" s="220"/>
      <c r="B245" s="12"/>
      <c r="C245" s="221"/>
      <c r="D245" s="12"/>
      <c r="E245" s="221"/>
      <c r="F245" s="12"/>
    </row>
    <row r="246" spans="1:8" ht="14.25" thickTop="1" thickBot="1" x14ac:dyDescent="0.25">
      <c r="A246" s="140" t="s">
        <v>134</v>
      </c>
      <c r="B246" s="85"/>
      <c r="C246" s="181"/>
      <c r="D246" s="181"/>
      <c r="E246" s="181"/>
      <c r="F246" s="182"/>
    </row>
    <row r="247" spans="1:8" ht="13.5" thickBot="1" x14ac:dyDescent="0.25">
      <c r="A247" s="268" t="s">
        <v>132</v>
      </c>
      <c r="B247" s="269">
        <v>2800</v>
      </c>
      <c r="C247" s="270"/>
      <c r="D247" s="269">
        <f>+B247*$E$17%</f>
        <v>2995.1124</v>
      </c>
      <c r="E247" s="270"/>
      <c r="F247" s="271">
        <f>+D247/12</f>
        <v>249.59270000000001</v>
      </c>
    </row>
    <row r="248" spans="1:8" ht="14.25" thickTop="1" thickBot="1" x14ac:dyDescent="0.25">
      <c r="A248" s="267"/>
      <c r="B248" s="7"/>
      <c r="C248" s="180"/>
      <c r="D248" s="7"/>
      <c r="E248" s="180"/>
      <c r="F248" s="7"/>
    </row>
    <row r="249" spans="1:8" ht="14.25" thickTop="1" thickBot="1" x14ac:dyDescent="0.25">
      <c r="A249" s="98" t="s">
        <v>105</v>
      </c>
      <c r="B249" s="85"/>
      <c r="C249" s="85"/>
      <c r="D249" s="85"/>
      <c r="E249" s="85"/>
      <c r="F249" s="86"/>
    </row>
    <row r="250" spans="1:8" x14ac:dyDescent="0.2">
      <c r="A250" s="107" t="s">
        <v>103</v>
      </c>
      <c r="B250" s="55">
        <v>18800</v>
      </c>
      <c r="C250" s="121"/>
      <c r="D250" s="55">
        <f>+B250*$E$17%</f>
        <v>20110.040399999998</v>
      </c>
      <c r="E250" s="55"/>
      <c r="F250" s="57">
        <f>+D250/12</f>
        <v>1675.8366999999998</v>
      </c>
    </row>
    <row r="251" spans="1:8" ht="13.5" thickBot="1" x14ac:dyDescent="0.25">
      <c r="A251" s="54" t="s">
        <v>104</v>
      </c>
      <c r="B251" s="24">
        <v>19300</v>
      </c>
      <c r="C251" s="40"/>
      <c r="D251" s="55">
        <f>+B251*$E$17%</f>
        <v>20644.8819</v>
      </c>
      <c r="E251" s="24"/>
      <c r="F251" s="57">
        <f>+D251/12</f>
        <v>1720.406825</v>
      </c>
    </row>
    <row r="252" spans="1:8" ht="14.25" thickTop="1" thickBot="1" x14ac:dyDescent="0.25">
      <c r="A252" s="171"/>
      <c r="B252" s="171"/>
      <c r="C252" s="171"/>
      <c r="D252" s="171"/>
      <c r="E252" s="171"/>
      <c r="F252" s="171"/>
    </row>
    <row r="253" spans="1:8" ht="14.25" thickTop="1" thickBot="1" x14ac:dyDescent="0.25">
      <c r="A253" s="101" t="s">
        <v>70</v>
      </c>
      <c r="B253" s="85"/>
      <c r="C253" s="85"/>
      <c r="D253" s="85"/>
      <c r="E253" s="85"/>
      <c r="F253" s="86"/>
    </row>
    <row r="254" spans="1:8" x14ac:dyDescent="0.2">
      <c r="A254" s="107" t="s">
        <v>71</v>
      </c>
      <c r="B254" s="149">
        <v>0</v>
      </c>
      <c r="C254" s="121"/>
      <c r="D254" s="55">
        <f t="shared" ref="D254:D261" si="24">+B254*$E$17%</f>
        <v>0</v>
      </c>
      <c r="E254" s="55"/>
      <c r="F254" s="57">
        <f>+D254/12</f>
        <v>0</v>
      </c>
      <c r="H254" s="154"/>
    </row>
    <row r="255" spans="1:8" x14ac:dyDescent="0.2">
      <c r="A255" s="53" t="s">
        <v>72</v>
      </c>
      <c r="B255" s="145">
        <v>0</v>
      </c>
      <c r="C255" s="15"/>
      <c r="D255" s="16">
        <f t="shared" si="24"/>
        <v>0</v>
      </c>
      <c r="E255" s="16"/>
      <c r="F255" s="23">
        <f t="shared" ref="F255:F261" si="25">+D255/12</f>
        <v>0</v>
      </c>
      <c r="G255" s="10"/>
    </row>
    <row r="256" spans="1:8" x14ac:dyDescent="0.2">
      <c r="A256" s="53" t="s">
        <v>73</v>
      </c>
      <c r="B256" s="145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 x14ac:dyDescent="0.2">
      <c r="A257" s="53" t="s">
        <v>74</v>
      </c>
      <c r="B257" s="145">
        <v>0</v>
      </c>
      <c r="C257" s="15"/>
      <c r="D257" s="16">
        <f t="shared" si="24"/>
        <v>0</v>
      </c>
      <c r="E257" s="16"/>
      <c r="F257" s="23">
        <f t="shared" si="25"/>
        <v>0</v>
      </c>
    </row>
    <row r="258" spans="1:11" x14ac:dyDescent="0.2">
      <c r="A258" s="53" t="s">
        <v>75</v>
      </c>
      <c r="B258" s="145">
        <v>0</v>
      </c>
      <c r="C258" s="15"/>
      <c r="D258" s="16">
        <f t="shared" si="24"/>
        <v>0</v>
      </c>
      <c r="E258" s="16"/>
      <c r="F258" s="23">
        <f t="shared" si="25"/>
        <v>0</v>
      </c>
    </row>
    <row r="259" spans="1:11" x14ac:dyDescent="0.2">
      <c r="A259" s="53" t="s">
        <v>76</v>
      </c>
      <c r="B259" s="145">
        <v>0</v>
      </c>
      <c r="C259" s="15"/>
      <c r="D259" s="16">
        <f t="shared" si="24"/>
        <v>0</v>
      </c>
      <c r="E259" s="16"/>
      <c r="F259" s="23">
        <f t="shared" si="25"/>
        <v>0</v>
      </c>
    </row>
    <row r="260" spans="1:11" x14ac:dyDescent="0.2">
      <c r="A260" s="53" t="s">
        <v>77</v>
      </c>
      <c r="B260" s="145">
        <v>0</v>
      </c>
      <c r="C260" s="15"/>
      <c r="D260" s="16">
        <f t="shared" si="24"/>
        <v>0</v>
      </c>
      <c r="E260" s="16"/>
      <c r="F260" s="23">
        <f t="shared" si="25"/>
        <v>0</v>
      </c>
      <c r="G260" s="10"/>
    </row>
    <row r="261" spans="1:11" ht="13.5" thickBot="1" x14ac:dyDescent="0.25">
      <c r="A261" s="54" t="s">
        <v>78</v>
      </c>
      <c r="B261" s="150">
        <v>0</v>
      </c>
      <c r="C261" s="40"/>
      <c r="D261" s="24">
        <f t="shared" si="24"/>
        <v>0</v>
      </c>
      <c r="E261" s="24"/>
      <c r="F261" s="31">
        <f t="shared" si="25"/>
        <v>0</v>
      </c>
    </row>
    <row r="262" spans="1:11" ht="13.5" thickTop="1" x14ac:dyDescent="0.2">
      <c r="A262" s="51"/>
      <c r="B262" s="216"/>
      <c r="C262" s="10"/>
      <c r="D262" s="12"/>
      <c r="E262" s="12"/>
      <c r="F262" s="12"/>
    </row>
    <row r="263" spans="1:11" ht="13.5" thickBot="1" x14ac:dyDescent="0.25">
      <c r="D263" s="10"/>
      <c r="E263" s="96"/>
      <c r="F263" s="96"/>
    </row>
    <row r="264" spans="1:11" ht="14.25" thickTop="1" thickBot="1" x14ac:dyDescent="0.25">
      <c r="A264" s="185"/>
      <c r="B264" s="240" t="s">
        <v>83</v>
      </c>
      <c r="C264" s="241"/>
      <c r="D264" s="242"/>
      <c r="E264" s="242"/>
      <c r="F264" s="186" t="str">
        <f>+F45</f>
        <v>1. april 2018</v>
      </c>
      <c r="H264" s="156"/>
      <c r="I264" s="156"/>
      <c r="J264" s="156"/>
      <c r="K264" s="156"/>
    </row>
    <row r="265" spans="1:11" ht="14.25" thickTop="1" thickBot="1" x14ac:dyDescent="0.25">
      <c r="D265" s="10"/>
      <c r="E265" s="96"/>
      <c r="F265" s="96"/>
      <c r="H265" s="156"/>
      <c r="I265" s="156"/>
      <c r="J265" s="156"/>
      <c r="K265" s="156"/>
    </row>
    <row r="266" spans="1:11" ht="14.25" thickTop="1" thickBot="1" x14ac:dyDescent="0.25">
      <c r="A266" s="87" t="s">
        <v>43</v>
      </c>
      <c r="B266" s="85"/>
      <c r="C266" s="136" t="s">
        <v>80</v>
      </c>
      <c r="D266" s="209" t="s">
        <v>117</v>
      </c>
      <c r="E266" s="137" t="str">
        <f>+F45</f>
        <v>1. april 2018</v>
      </c>
      <c r="F266" s="138" t="s">
        <v>47</v>
      </c>
      <c r="H266" s="156"/>
      <c r="I266" s="156"/>
      <c r="J266" s="156"/>
      <c r="K266" s="156"/>
    </row>
    <row r="267" spans="1:11" x14ac:dyDescent="0.2">
      <c r="A267" s="110" t="s">
        <v>44</v>
      </c>
      <c r="B267" s="134"/>
      <c r="C267" s="151">
        <v>1</v>
      </c>
      <c r="D267" s="83">
        <v>98.3</v>
      </c>
      <c r="E267" s="135">
        <f>+D267*$E$17%</f>
        <v>105.14983889999999</v>
      </c>
      <c r="F267" s="84">
        <f>+C267*E267</f>
        <v>105.14983889999999</v>
      </c>
      <c r="H267" s="156"/>
      <c r="I267" s="156"/>
      <c r="J267" s="156"/>
      <c r="K267" s="156"/>
    </row>
    <row r="268" spans="1:11" x14ac:dyDescent="0.2">
      <c r="A268" s="42" t="s">
        <v>45</v>
      </c>
      <c r="B268" s="43"/>
      <c r="C268" s="152">
        <v>1</v>
      </c>
      <c r="D268" s="45">
        <v>131.07</v>
      </c>
      <c r="E268" s="108">
        <f>+D268*$E$17%</f>
        <v>140.20335080999999</v>
      </c>
      <c r="F268" s="46">
        <f>+C268*E268</f>
        <v>140.20335080999999</v>
      </c>
    </row>
    <row r="269" spans="1:11" ht="13.5" thickBot="1" x14ac:dyDescent="0.25">
      <c r="A269" s="32" t="s">
        <v>46</v>
      </c>
      <c r="B269" s="47"/>
      <c r="C269" s="153">
        <v>1</v>
      </c>
      <c r="D269" s="49">
        <v>163.83000000000001</v>
      </c>
      <c r="E269" s="109">
        <f>+D269*$E$17%</f>
        <v>175.24616589000001</v>
      </c>
      <c r="F269" s="50">
        <f>+C269*E269</f>
        <v>175.24616589000001</v>
      </c>
    </row>
    <row r="270" spans="1:11" ht="13.5" thickTop="1" x14ac:dyDescent="0.2">
      <c r="A270" s="10"/>
      <c r="B270" s="10"/>
      <c r="C270" s="10"/>
      <c r="D270" s="10"/>
      <c r="E270" s="96"/>
      <c r="F270" s="96"/>
    </row>
    <row r="271" spans="1:11" ht="6" customHeight="1" thickBot="1" x14ac:dyDescent="0.25">
      <c r="A271" s="11"/>
      <c r="B271" s="10"/>
      <c r="C271" s="10"/>
      <c r="D271" s="10"/>
      <c r="E271" s="96"/>
      <c r="F271" s="96"/>
    </row>
    <row r="272" spans="1:11" ht="15.75" customHeight="1" thickTop="1" thickBot="1" x14ac:dyDescent="0.25">
      <c r="A272" s="187" t="s">
        <v>38</v>
      </c>
      <c r="B272" s="123"/>
      <c r="C272" s="228" t="s">
        <v>26</v>
      </c>
      <c r="D272" s="228"/>
      <c r="E272" s="228"/>
      <c r="F272" s="229"/>
    </row>
    <row r="273" spans="1:7" x14ac:dyDescent="0.2">
      <c r="A273" s="139" t="s">
        <v>39</v>
      </c>
      <c r="B273" s="131"/>
      <c r="C273" s="290" t="s">
        <v>107</v>
      </c>
      <c r="D273" s="291"/>
      <c r="E273" s="290" t="s">
        <v>108</v>
      </c>
      <c r="F273" s="292"/>
    </row>
    <row r="274" spans="1:7" ht="13.5" thickBot="1" x14ac:dyDescent="0.25">
      <c r="A274" s="139"/>
      <c r="B274" s="134"/>
      <c r="C274" s="188" t="s">
        <v>117</v>
      </c>
      <c r="D274" s="190" t="str">
        <f>+F45</f>
        <v>1. april 2018</v>
      </c>
      <c r="E274" s="188" t="s">
        <v>117</v>
      </c>
      <c r="F274" s="193" t="str">
        <f>+F45</f>
        <v>1. april 2018</v>
      </c>
    </row>
    <row r="275" spans="1:7" x14ac:dyDescent="0.2">
      <c r="A275" s="42" t="s">
        <v>27</v>
      </c>
      <c r="B275" s="44"/>
      <c r="C275" s="55">
        <v>236</v>
      </c>
      <c r="D275" s="58">
        <f>+C275*$E$17%</f>
        <v>252.44518799999997</v>
      </c>
      <c r="E275" s="191">
        <v>170</v>
      </c>
      <c r="F275" s="166">
        <f>+E275*$E$17%</f>
        <v>181.84610999999998</v>
      </c>
    </row>
    <row r="276" spans="1:7" x14ac:dyDescent="0.2">
      <c r="A276" s="42" t="s">
        <v>86</v>
      </c>
      <c r="B276" s="44"/>
      <c r="C276" s="149"/>
      <c r="D276" s="58">
        <f>+C276*$E$17%</f>
        <v>0</v>
      </c>
      <c r="E276" s="149"/>
      <c r="F276" s="57">
        <f>+E276*$E$17%</f>
        <v>0</v>
      </c>
    </row>
    <row r="277" spans="1:7" x14ac:dyDescent="0.2">
      <c r="A277" s="42" t="s">
        <v>86</v>
      </c>
      <c r="B277" s="44"/>
      <c r="C277" s="149"/>
      <c r="D277" s="58">
        <f>+C277*$E$17%</f>
        <v>0</v>
      </c>
      <c r="E277" s="145"/>
      <c r="F277" s="57">
        <f>+E277*$E$17%</f>
        <v>0</v>
      </c>
    </row>
    <row r="278" spans="1:7" x14ac:dyDescent="0.2">
      <c r="A278" s="42" t="s">
        <v>28</v>
      </c>
      <c r="B278" s="44"/>
      <c r="C278" s="16">
        <v>334</v>
      </c>
      <c r="D278" s="59">
        <f>+C278*$E$17%</f>
        <v>357.27412199999998</v>
      </c>
      <c r="E278" s="192">
        <v>269</v>
      </c>
      <c r="F278" s="23">
        <f>+E278*$E$17%</f>
        <v>287.74472700000001</v>
      </c>
    </row>
    <row r="279" spans="1:7" x14ac:dyDescent="0.2">
      <c r="A279" s="61" t="s">
        <v>40</v>
      </c>
      <c r="B279" s="56"/>
      <c r="C279" s="10"/>
      <c r="D279" s="189"/>
      <c r="E279" s="45"/>
      <c r="F279" s="29"/>
    </row>
    <row r="280" spans="1:7" x14ac:dyDescent="0.2">
      <c r="A280" s="42" t="s">
        <v>27</v>
      </c>
      <c r="B280" s="44"/>
      <c r="C280" s="16">
        <v>203</v>
      </c>
      <c r="D280" s="59">
        <f>+C280*$E$17%</f>
        <v>217.14564899999999</v>
      </c>
      <c r="E280" s="192">
        <v>138</v>
      </c>
      <c r="F280" s="23">
        <f>+E280*$E$17%</f>
        <v>147.616254</v>
      </c>
    </row>
    <row r="281" spans="1:7" x14ac:dyDescent="0.2">
      <c r="A281" s="42" t="s">
        <v>86</v>
      </c>
      <c r="B281" s="56"/>
      <c r="C281" s="149"/>
      <c r="D281" s="59">
        <f>+C281*$E$17%</f>
        <v>0</v>
      </c>
      <c r="E281" s="149"/>
      <c r="F281" s="23">
        <f>+E281*$E$17%</f>
        <v>0</v>
      </c>
    </row>
    <row r="282" spans="1:7" x14ac:dyDescent="0.2">
      <c r="A282" s="42" t="s">
        <v>86</v>
      </c>
      <c r="B282" s="56"/>
      <c r="C282" s="149"/>
      <c r="D282" s="59">
        <f>+C282*$E$17%</f>
        <v>0</v>
      </c>
      <c r="E282" s="145"/>
      <c r="F282" s="23">
        <f>+E282*$E$17%</f>
        <v>0</v>
      </c>
    </row>
    <row r="283" spans="1:7" ht="13.5" thickBot="1" x14ac:dyDescent="0.25">
      <c r="A283" s="32" t="s">
        <v>28</v>
      </c>
      <c r="B283" s="48"/>
      <c r="C283" s="24">
        <v>334</v>
      </c>
      <c r="D283" s="60">
        <f>+C283*$E$17%</f>
        <v>357.27412199999998</v>
      </c>
      <c r="E283" s="194">
        <v>269</v>
      </c>
      <c r="F283" s="31">
        <f>+E283*$E$17%</f>
        <v>287.74472700000001</v>
      </c>
    </row>
    <row r="284" spans="1:7" ht="14.25" thickTop="1" thickBot="1" x14ac:dyDescent="0.25"/>
    <row r="285" spans="1:7" ht="14.25" thickTop="1" thickBot="1" x14ac:dyDescent="0.25">
      <c r="A285" s="98" t="s">
        <v>25</v>
      </c>
      <c r="B285" s="85"/>
      <c r="C285" s="85"/>
      <c r="D285" s="142"/>
      <c r="E285" s="136"/>
      <c r="F285" s="138"/>
    </row>
    <row r="286" spans="1:7" ht="13.5" thickBot="1" x14ac:dyDescent="0.25">
      <c r="A286" s="223" t="s">
        <v>135</v>
      </c>
      <c r="B286" s="11"/>
      <c r="C286" s="11"/>
      <c r="D286" s="117"/>
      <c r="E286" s="224" t="s">
        <v>135</v>
      </c>
      <c r="F286" s="225" t="s">
        <v>135</v>
      </c>
      <c r="G286" s="10"/>
    </row>
    <row r="287" spans="1:7" ht="13.5" thickTop="1" x14ac:dyDescent="0.2"/>
    <row r="288" spans="1:7" ht="13.5" thickBot="1" x14ac:dyDescent="0.25"/>
    <row r="289" spans="1:6" ht="14.25" thickTop="1" thickBot="1" x14ac:dyDescent="0.25">
      <c r="A289" s="87" t="s">
        <v>199</v>
      </c>
      <c r="B289" s="85"/>
      <c r="C289" s="85"/>
      <c r="D289" s="85"/>
      <c r="E289" s="136" t="s">
        <v>117</v>
      </c>
      <c r="F289" s="138" t="str">
        <f>+F45</f>
        <v>1. april 2018</v>
      </c>
    </row>
    <row r="290" spans="1:6" x14ac:dyDescent="0.2">
      <c r="A290" s="110" t="s">
        <v>30</v>
      </c>
      <c r="B290" s="134"/>
      <c r="C290" s="134"/>
      <c r="D290" s="131"/>
      <c r="E290" s="83">
        <v>22.32</v>
      </c>
      <c r="F290" s="84">
        <f>+E290*$E$17%</f>
        <v>23.875324559999999</v>
      </c>
    </row>
    <row r="291" spans="1:6" x14ac:dyDescent="0.2">
      <c r="A291" s="42" t="s">
        <v>31</v>
      </c>
      <c r="B291" s="43"/>
      <c r="C291" s="43"/>
      <c r="D291" s="44"/>
      <c r="E291" s="45">
        <v>39.92</v>
      </c>
      <c r="F291" s="46">
        <f>+E291*$E$17%</f>
        <v>42.701745359999997</v>
      </c>
    </row>
    <row r="292" spans="1:6" x14ac:dyDescent="0.2">
      <c r="A292" s="42" t="s">
        <v>32</v>
      </c>
      <c r="B292" s="43"/>
      <c r="C292" s="43"/>
      <c r="D292" s="44"/>
      <c r="E292" s="45">
        <v>39.92</v>
      </c>
      <c r="F292" s="46">
        <f>+E292*$E$17%</f>
        <v>42.701745359999997</v>
      </c>
    </row>
    <row r="293" spans="1:6" x14ac:dyDescent="0.2">
      <c r="A293" s="42" t="s">
        <v>33</v>
      </c>
      <c r="B293" s="43"/>
      <c r="C293" s="43"/>
      <c r="D293" s="44"/>
      <c r="E293" s="45">
        <v>6.59</v>
      </c>
      <c r="F293" s="46">
        <f>+E293*$E$17%</f>
        <v>7.0492109699999999</v>
      </c>
    </row>
    <row r="294" spans="1:6" ht="13.5" thickBot="1" x14ac:dyDescent="0.25">
      <c r="A294" s="32" t="s">
        <v>34</v>
      </c>
      <c r="B294" s="47"/>
      <c r="C294" s="47"/>
      <c r="D294" s="48"/>
      <c r="E294" s="49">
        <v>14.81</v>
      </c>
      <c r="F294" s="50">
        <f>+E294*$E$17%</f>
        <v>15.84200523</v>
      </c>
    </row>
    <row r="295" spans="1:6" ht="12.75" customHeight="1" thickTop="1" x14ac:dyDescent="0.2">
      <c r="A295" s="10"/>
      <c r="B295" s="10"/>
      <c r="C295" s="10"/>
      <c r="D295" s="10"/>
      <c r="E295" s="96"/>
      <c r="F295" s="96"/>
    </row>
    <row r="296" spans="1:6" ht="15" customHeight="1" x14ac:dyDescent="0.2">
      <c r="A296" s="10"/>
      <c r="B296" s="10"/>
      <c r="C296" s="10"/>
      <c r="D296" s="10"/>
      <c r="E296" s="96"/>
      <c r="F296" s="96"/>
    </row>
    <row r="297" spans="1:6" ht="31.5" customHeight="1" x14ac:dyDescent="0.2">
      <c r="A297" t="s">
        <v>10</v>
      </c>
      <c r="B297" s="10"/>
      <c r="C297" s="159">
        <f>+E$17</f>
        <v>106.9683</v>
      </c>
      <c r="D297" s="10"/>
      <c r="E297" s="96"/>
      <c r="F297" s="96"/>
    </row>
    <row r="298" spans="1:6" ht="13.5" thickBot="1" x14ac:dyDescent="0.25">
      <c r="B298" s="10"/>
      <c r="C298" s="159"/>
      <c r="D298" s="10"/>
      <c r="E298" s="96"/>
      <c r="F298" s="96"/>
    </row>
    <row r="299" spans="1:6" ht="14.25" thickTop="1" thickBot="1" x14ac:dyDescent="0.25">
      <c r="A299" s="293" t="s">
        <v>124</v>
      </c>
      <c r="B299" s="294"/>
      <c r="C299" s="295"/>
      <c r="D299" s="9"/>
      <c r="E299" s="96"/>
      <c r="F299" s="96"/>
    </row>
    <row r="300" spans="1:6" ht="13.5" thickTop="1" x14ac:dyDescent="0.2">
      <c r="A300" s="275"/>
      <c r="B300" s="282" t="s">
        <v>128</v>
      </c>
      <c r="C300" s="283" t="str">
        <f>E18</f>
        <v>1. april 2018</v>
      </c>
      <c r="D300" s="10"/>
      <c r="E300" s="96"/>
      <c r="F300" s="96"/>
    </row>
    <row r="301" spans="1:6" x14ac:dyDescent="0.2">
      <c r="A301" s="276" t="s">
        <v>125</v>
      </c>
      <c r="B301" s="279">
        <v>6000</v>
      </c>
      <c r="C301" s="280">
        <f>SUM(B301*C297)/100</f>
        <v>6418.0980000000009</v>
      </c>
      <c r="D301" s="9"/>
      <c r="E301" s="96"/>
      <c r="F301" s="96"/>
    </row>
    <row r="302" spans="1:6" x14ac:dyDescent="0.2">
      <c r="A302" s="276" t="s">
        <v>126</v>
      </c>
      <c r="B302" s="279">
        <v>7600</v>
      </c>
      <c r="C302" s="280">
        <f>SUM(B302*C297)/100</f>
        <v>8129.5907999999999</v>
      </c>
      <c r="D302" s="9"/>
      <c r="E302" s="96"/>
      <c r="F302" s="96"/>
    </row>
    <row r="303" spans="1:6" ht="13.5" thickBot="1" x14ac:dyDescent="0.25">
      <c r="A303" s="265" t="s">
        <v>127</v>
      </c>
      <c r="B303" s="279">
        <v>9000</v>
      </c>
      <c r="C303" s="281">
        <f>SUM(B303*C297)/100</f>
        <v>9627.146999999999</v>
      </c>
      <c r="D303" s="9"/>
    </row>
    <row r="304" spans="1:6" ht="13.5" thickTop="1" x14ac:dyDescent="0.2">
      <c r="A304" s="217"/>
      <c r="B304" s="217"/>
      <c r="C304" s="217"/>
    </row>
    <row r="305" spans="1:6" ht="19.5" x14ac:dyDescent="0.35">
      <c r="A305" s="106" t="s">
        <v>96</v>
      </c>
    </row>
    <row r="306" spans="1:6" ht="13.5" thickBot="1" x14ac:dyDescent="0.25"/>
    <row r="307" spans="1:6" ht="13.5" thickTop="1" x14ac:dyDescent="0.2">
      <c r="A307" s="287" t="s">
        <v>67</v>
      </c>
      <c r="B307" s="288"/>
      <c r="C307" s="288"/>
      <c r="D307" s="288"/>
      <c r="E307" s="289"/>
      <c r="F307" s="239" t="str">
        <f>+F45</f>
        <v>1. april 2018</v>
      </c>
    </row>
    <row r="308" spans="1:6" x14ac:dyDescent="0.2">
      <c r="A308" s="14"/>
      <c r="B308" s="18" t="s">
        <v>15</v>
      </c>
      <c r="C308" s="19"/>
      <c r="D308" s="226"/>
      <c r="F308" s="62" t="s">
        <v>16</v>
      </c>
    </row>
    <row r="309" spans="1:6" ht="13.5" thickBot="1" x14ac:dyDescent="0.25">
      <c r="A309" s="21" t="s">
        <v>3</v>
      </c>
      <c r="B309" s="65" t="s">
        <v>18</v>
      </c>
      <c r="C309" s="65" t="s">
        <v>19</v>
      </c>
      <c r="D309" s="65" t="s">
        <v>47</v>
      </c>
      <c r="E309" s="26"/>
      <c r="F309" s="63" t="s">
        <v>20</v>
      </c>
    </row>
    <row r="310" spans="1:6" x14ac:dyDescent="0.2">
      <c r="A310" s="36">
        <v>29</v>
      </c>
      <c r="B310" s="257">
        <f t="shared" ref="B310:B330" si="26">+AK34/12</f>
        <v>1437.8525</v>
      </c>
      <c r="C310" s="257">
        <f t="shared" ref="C310:C330" si="27">+AL34/12</f>
        <v>2875.7058333333334</v>
      </c>
      <c r="D310" s="257">
        <f t="shared" ref="D310:D330" si="28">+(AK34+AL34)/12</f>
        <v>4313.5583333333334</v>
      </c>
      <c r="F310" s="23">
        <f t="shared" ref="F310:F330" si="29">ROUND(AG34*$E$17%*15%,0)/12</f>
        <v>3740.0833333333335</v>
      </c>
    </row>
    <row r="311" spans="1:6" x14ac:dyDescent="0.2">
      <c r="A311" s="36">
        <f t="shared" ref="A311:A330" si="30">+A310+1</f>
        <v>30</v>
      </c>
      <c r="B311" s="257">
        <f t="shared" si="26"/>
        <v>1465.2516666666668</v>
      </c>
      <c r="C311" s="257">
        <f t="shared" si="27"/>
        <v>2930.5025000000001</v>
      </c>
      <c r="D311" s="257">
        <f t="shared" si="28"/>
        <v>4395.7541666666666</v>
      </c>
      <c r="F311" s="23">
        <f t="shared" si="29"/>
        <v>3811.3333333333335</v>
      </c>
    </row>
    <row r="312" spans="1:6" x14ac:dyDescent="0.2">
      <c r="A312" s="36">
        <f>+A311+1</f>
        <v>31</v>
      </c>
      <c r="B312" s="257">
        <f t="shared" si="26"/>
        <v>1493.3591666666669</v>
      </c>
      <c r="C312" s="257">
        <f t="shared" si="27"/>
        <v>2986.7183333333337</v>
      </c>
      <c r="D312" s="257">
        <f t="shared" si="28"/>
        <v>4480.0775000000003</v>
      </c>
      <c r="F312" s="23">
        <f t="shared" si="29"/>
        <v>3884.5</v>
      </c>
    </row>
    <row r="313" spans="1:6" x14ac:dyDescent="0.2">
      <c r="A313" s="36">
        <f t="shared" si="30"/>
        <v>32</v>
      </c>
      <c r="B313" s="257">
        <f t="shared" si="26"/>
        <v>1522.2124999999999</v>
      </c>
      <c r="C313" s="257">
        <f t="shared" si="27"/>
        <v>3044.4249999999997</v>
      </c>
      <c r="D313" s="257">
        <f t="shared" si="28"/>
        <v>4566.6374999999998</v>
      </c>
      <c r="F313" s="23">
        <f t="shared" si="29"/>
        <v>3959.5</v>
      </c>
    </row>
    <row r="314" spans="1:6" x14ac:dyDescent="0.2">
      <c r="A314" s="36">
        <f t="shared" si="30"/>
        <v>33</v>
      </c>
      <c r="B314" s="257">
        <f t="shared" si="26"/>
        <v>1551.7958333333333</v>
      </c>
      <c r="C314" s="257">
        <f t="shared" si="27"/>
        <v>3103.5908333333332</v>
      </c>
      <c r="D314" s="257">
        <f t="shared" si="28"/>
        <v>4655.3866666666663</v>
      </c>
      <c r="F314" s="23">
        <f t="shared" si="29"/>
        <v>4036.5</v>
      </c>
    </row>
    <row r="315" spans="1:6" x14ac:dyDescent="0.2">
      <c r="A315" s="36">
        <f t="shared" si="30"/>
        <v>34</v>
      </c>
      <c r="B315" s="257">
        <f t="shared" si="26"/>
        <v>1582.17</v>
      </c>
      <c r="C315" s="257">
        <f t="shared" si="27"/>
        <v>3164.34</v>
      </c>
      <c r="D315" s="257">
        <f t="shared" si="28"/>
        <v>4746.51</v>
      </c>
      <c r="F315" s="23">
        <f t="shared" si="29"/>
        <v>4115.5</v>
      </c>
    </row>
    <row r="316" spans="1:6" x14ac:dyDescent="0.2">
      <c r="A316" s="36">
        <f t="shared" si="30"/>
        <v>35</v>
      </c>
      <c r="B316" s="257">
        <f t="shared" si="26"/>
        <v>1613.3416666666665</v>
      </c>
      <c r="C316" s="257">
        <f t="shared" si="27"/>
        <v>3226.6833333333329</v>
      </c>
      <c r="D316" s="257">
        <f t="shared" si="28"/>
        <v>4840.0249999999996</v>
      </c>
      <c r="F316" s="23">
        <f t="shared" si="29"/>
        <v>4196.583333333333</v>
      </c>
    </row>
    <row r="317" spans="1:6" x14ac:dyDescent="0.2">
      <c r="A317" s="36">
        <f t="shared" si="30"/>
        <v>36</v>
      </c>
      <c r="B317" s="257">
        <f t="shared" si="26"/>
        <v>1645.3149999999998</v>
      </c>
      <c r="C317" s="257">
        <f t="shared" si="27"/>
        <v>3290.6299999999997</v>
      </c>
      <c r="D317" s="257">
        <f t="shared" si="28"/>
        <v>4935.9449999999997</v>
      </c>
      <c r="F317" s="23">
        <f t="shared" si="29"/>
        <v>4279.75</v>
      </c>
    </row>
    <row r="318" spans="1:6" x14ac:dyDescent="0.2">
      <c r="A318" s="36">
        <f t="shared" si="30"/>
        <v>37</v>
      </c>
      <c r="B318" s="257">
        <f t="shared" si="26"/>
        <v>1678.1266666666668</v>
      </c>
      <c r="C318" s="257">
        <f t="shared" si="27"/>
        <v>3356.2525000000001</v>
      </c>
      <c r="D318" s="257">
        <f t="shared" si="28"/>
        <v>5034.3791666666666</v>
      </c>
      <c r="F318" s="23">
        <f t="shared" si="29"/>
        <v>4365.083333333333</v>
      </c>
    </row>
    <row r="319" spans="1:6" x14ac:dyDescent="0.2">
      <c r="A319" s="36">
        <f t="shared" si="30"/>
        <v>38</v>
      </c>
      <c r="B319" s="257">
        <f t="shared" si="26"/>
        <v>1712.4233333333334</v>
      </c>
      <c r="C319" s="257">
        <f t="shared" si="27"/>
        <v>3424.8466666666668</v>
      </c>
      <c r="D319" s="257">
        <f t="shared" si="28"/>
        <v>5137.2700000000004</v>
      </c>
      <c r="F319" s="23">
        <f t="shared" si="29"/>
        <v>4454.25</v>
      </c>
    </row>
    <row r="320" spans="1:6" x14ac:dyDescent="0.2">
      <c r="A320" s="36">
        <f t="shared" si="30"/>
        <v>39</v>
      </c>
      <c r="B320" s="257">
        <f t="shared" si="26"/>
        <v>1747.6916666666666</v>
      </c>
      <c r="C320" s="257">
        <f t="shared" si="27"/>
        <v>3495.3833333333332</v>
      </c>
      <c r="D320" s="257">
        <f t="shared" si="28"/>
        <v>5243.0749999999998</v>
      </c>
      <c r="F320" s="23">
        <f t="shared" si="29"/>
        <v>4546</v>
      </c>
    </row>
    <row r="321" spans="1:6" x14ac:dyDescent="0.2">
      <c r="A321" s="36">
        <f t="shared" si="30"/>
        <v>40</v>
      </c>
      <c r="B321" s="257">
        <f t="shared" si="26"/>
        <v>1783.87</v>
      </c>
      <c r="C321" s="257">
        <f t="shared" si="27"/>
        <v>3567.74</v>
      </c>
      <c r="D321" s="257">
        <f t="shared" si="28"/>
        <v>5351.61</v>
      </c>
      <c r="F321" s="23">
        <f t="shared" si="29"/>
        <v>4640.083333333333</v>
      </c>
    </row>
    <row r="322" spans="1:6" x14ac:dyDescent="0.2">
      <c r="A322" s="36">
        <f t="shared" si="30"/>
        <v>41</v>
      </c>
      <c r="B322" s="257">
        <f t="shared" si="26"/>
        <v>1820.9941666666666</v>
      </c>
      <c r="C322" s="257">
        <f t="shared" si="27"/>
        <v>3641.9883333333332</v>
      </c>
      <c r="D322" s="257">
        <f t="shared" si="28"/>
        <v>5462.982500000001</v>
      </c>
      <c r="F322" s="23">
        <f t="shared" si="29"/>
        <v>4736.666666666667</v>
      </c>
    </row>
    <row r="323" spans="1:6" x14ac:dyDescent="0.2">
      <c r="A323" s="36">
        <f t="shared" si="30"/>
        <v>42</v>
      </c>
      <c r="B323" s="257">
        <f t="shared" si="26"/>
        <v>1859.0791666666667</v>
      </c>
      <c r="C323" s="257">
        <f t="shared" si="27"/>
        <v>3718.1591666666668</v>
      </c>
      <c r="D323" s="257">
        <f t="shared" si="28"/>
        <v>5577.2383333333337</v>
      </c>
      <c r="F323" s="248">
        <f t="shared" si="29"/>
        <v>4835.75</v>
      </c>
    </row>
    <row r="324" spans="1:6" x14ac:dyDescent="0.2">
      <c r="A324" s="36">
        <f t="shared" si="30"/>
        <v>43</v>
      </c>
      <c r="B324" s="257">
        <f t="shared" si="26"/>
        <v>1900.3516666666667</v>
      </c>
      <c r="C324" s="257">
        <f t="shared" si="27"/>
        <v>3800.7041666666664</v>
      </c>
      <c r="D324" s="257">
        <f t="shared" si="28"/>
        <v>5701.0558333333329</v>
      </c>
      <c r="F324" s="248">
        <f t="shared" si="29"/>
        <v>4943.083333333333</v>
      </c>
    </row>
    <row r="325" spans="1:6" x14ac:dyDescent="0.2">
      <c r="A325" s="36">
        <f t="shared" si="30"/>
        <v>44</v>
      </c>
      <c r="B325" s="257">
        <f t="shared" si="26"/>
        <v>1942.7608333333335</v>
      </c>
      <c r="C325" s="257">
        <f t="shared" si="27"/>
        <v>3885.5208333333335</v>
      </c>
      <c r="D325" s="257">
        <f t="shared" si="28"/>
        <v>5828.2816666666668</v>
      </c>
      <c r="F325" s="23">
        <f t="shared" si="29"/>
        <v>5053.416666666667</v>
      </c>
    </row>
    <row r="326" spans="1:6" x14ac:dyDescent="0.2">
      <c r="A326" s="36">
        <f t="shared" si="30"/>
        <v>45</v>
      </c>
      <c r="B326" s="257">
        <f t="shared" si="26"/>
        <v>1986.3308333333334</v>
      </c>
      <c r="C326" s="257">
        <f t="shared" si="27"/>
        <v>3972.6616666666669</v>
      </c>
      <c r="D326" s="257">
        <f t="shared" si="28"/>
        <v>5958.9925000000003</v>
      </c>
      <c r="F326" s="23">
        <f t="shared" si="29"/>
        <v>5166.75</v>
      </c>
    </row>
    <row r="327" spans="1:6" x14ac:dyDescent="0.2">
      <c r="A327" s="36">
        <f t="shared" si="30"/>
        <v>46</v>
      </c>
      <c r="B327" s="257">
        <f t="shared" si="26"/>
        <v>2031.1091666666669</v>
      </c>
      <c r="C327" s="257">
        <f t="shared" si="27"/>
        <v>4062.2175000000002</v>
      </c>
      <c r="D327" s="257">
        <f t="shared" si="28"/>
        <v>6093.3266666666668</v>
      </c>
      <c r="F327" s="23">
        <f t="shared" si="29"/>
        <v>5283.25</v>
      </c>
    </row>
    <row r="328" spans="1:6" x14ac:dyDescent="0.2">
      <c r="A328" s="36">
        <f t="shared" si="30"/>
        <v>47</v>
      </c>
      <c r="B328" s="257">
        <f t="shared" si="26"/>
        <v>2124.3766666666666</v>
      </c>
      <c r="C328" s="257">
        <f t="shared" si="27"/>
        <v>4248.7533333333331</v>
      </c>
      <c r="D328" s="257">
        <f t="shared" si="28"/>
        <v>6373.13</v>
      </c>
      <c r="F328" s="23">
        <f t="shared" si="29"/>
        <v>5525.833333333333</v>
      </c>
    </row>
    <row r="329" spans="1:6" x14ac:dyDescent="0.2">
      <c r="A329" s="37">
        <f t="shared" si="30"/>
        <v>48</v>
      </c>
      <c r="B329" s="258">
        <f t="shared" si="26"/>
        <v>2267.0591666666664</v>
      </c>
      <c r="C329" s="257">
        <f t="shared" si="27"/>
        <v>4534.1183333333329</v>
      </c>
      <c r="D329" s="257">
        <f t="shared" si="28"/>
        <v>6801.1775000000007</v>
      </c>
      <c r="F329" s="248">
        <f t="shared" si="29"/>
        <v>5897</v>
      </c>
    </row>
    <row r="330" spans="1:6" ht="13.5" thickBot="1" x14ac:dyDescent="0.25">
      <c r="A330" s="38">
        <f t="shared" si="30"/>
        <v>49</v>
      </c>
      <c r="B330" s="259">
        <f t="shared" si="26"/>
        <v>2425.1533333333332</v>
      </c>
      <c r="C330" s="259">
        <f t="shared" si="27"/>
        <v>4850.3058333333329</v>
      </c>
      <c r="D330" s="259">
        <f t="shared" si="28"/>
        <v>7275.4591666666665</v>
      </c>
      <c r="E330" s="88"/>
      <c r="F330" s="260">
        <f t="shared" si="29"/>
        <v>6308.166666666667</v>
      </c>
    </row>
    <row r="331" spans="1:6" ht="14.25" thickTop="1" thickBot="1" x14ac:dyDescent="0.25">
      <c r="A331" s="214"/>
      <c r="B331" s="12"/>
      <c r="C331" s="12"/>
      <c r="D331" s="12"/>
      <c r="E331" s="12"/>
      <c r="F331" s="12"/>
    </row>
    <row r="332" spans="1:6" ht="14.25" thickTop="1" thickBot="1" x14ac:dyDescent="0.25">
      <c r="A332" s="87" t="s">
        <v>68</v>
      </c>
      <c r="B332" s="85"/>
      <c r="C332" s="85"/>
      <c r="D332" s="86"/>
      <c r="F332" t="s">
        <v>54</v>
      </c>
    </row>
    <row r="333" spans="1:6" ht="14.25" thickTop="1" thickBot="1" x14ac:dyDescent="0.25">
      <c r="A333" s="98" t="s">
        <v>42</v>
      </c>
      <c r="B333" s="99"/>
      <c r="C333" s="99"/>
      <c r="D333" s="100"/>
    </row>
    <row r="334" spans="1:6" x14ac:dyDescent="0.2">
      <c r="A334" s="82" t="s">
        <v>27</v>
      </c>
      <c r="B334" s="83">
        <f>+F199*17.3%/3</f>
        <v>2162.6882390221667</v>
      </c>
      <c r="C334" s="83">
        <f>+F199*17.3%*2/3</f>
        <v>4325.3764780443335</v>
      </c>
      <c r="D334" s="84">
        <f>+F199*17.3%</f>
        <v>6488.0647170665006</v>
      </c>
    </row>
    <row r="335" spans="1:6" x14ac:dyDescent="0.2">
      <c r="A335" s="42" t="s">
        <v>69</v>
      </c>
      <c r="B335" s="83">
        <f>+F200*17.3%/3</f>
        <v>0</v>
      </c>
      <c r="C335" s="83">
        <f>+F200*17.3%*2/3</f>
        <v>0</v>
      </c>
      <c r="D335" s="84">
        <f>+F200*17.3%</f>
        <v>0</v>
      </c>
    </row>
    <row r="336" spans="1:6" ht="13.5" thickBot="1" x14ac:dyDescent="0.25">
      <c r="A336" s="102" t="s">
        <v>29</v>
      </c>
      <c r="B336" s="103">
        <f>+F201*17.3%/3</f>
        <v>2535.2608187210831</v>
      </c>
      <c r="C336" s="103">
        <f>+F201*17.3%*2/3</f>
        <v>5070.5216374421661</v>
      </c>
      <c r="D336" s="104">
        <f>+F201*17.3%</f>
        <v>7605.7824561632497</v>
      </c>
    </row>
    <row r="337" spans="1:6" ht="14.25" customHeight="1" thickBot="1" x14ac:dyDescent="0.25">
      <c r="A337" s="101" t="s">
        <v>101</v>
      </c>
      <c r="B337" s="99"/>
      <c r="C337" s="99"/>
      <c r="D337" s="100"/>
    </row>
    <row r="338" spans="1:6" x14ac:dyDescent="0.2">
      <c r="A338" s="22" t="s">
        <v>27</v>
      </c>
      <c r="B338" s="83">
        <f>+F203*17.3%/3</f>
        <v>2344.5974603191667</v>
      </c>
      <c r="C338" s="83">
        <f>+F203*17.3%*2/3</f>
        <v>4689.1949206383333</v>
      </c>
      <c r="D338" s="84">
        <f>+F203*17.3%</f>
        <v>7033.7923809574995</v>
      </c>
    </row>
    <row r="339" spans="1:6" x14ac:dyDescent="0.2">
      <c r="A339" s="42" t="s">
        <v>69</v>
      </c>
      <c r="B339" s="83">
        <f>+F204*17.3%/3</f>
        <v>0</v>
      </c>
      <c r="C339" s="83">
        <f>+F204*17.3%*2/3</f>
        <v>0</v>
      </c>
      <c r="D339" s="84">
        <f>+F204*17.3%</f>
        <v>0</v>
      </c>
    </row>
    <row r="340" spans="1:6" ht="13.5" thickBot="1" x14ac:dyDescent="0.25">
      <c r="A340" s="32" t="s">
        <v>29</v>
      </c>
      <c r="B340" s="49">
        <f>+F205*17.3%/3</f>
        <v>2717.1700400180835</v>
      </c>
      <c r="C340" s="49">
        <f>+F205*17.3%*2/3</f>
        <v>5434.3400800361669</v>
      </c>
      <c r="D340" s="50">
        <f>+F205*17.3%</f>
        <v>8151.5101200542504</v>
      </c>
    </row>
    <row r="341" spans="1:6" ht="14.25" thickTop="1" thickBot="1" x14ac:dyDescent="0.25">
      <c r="A341" s="51"/>
    </row>
    <row r="342" spans="1:6" ht="14.25" thickTop="1" thickBot="1" x14ac:dyDescent="0.25">
      <c r="A342" s="98" t="s">
        <v>41</v>
      </c>
      <c r="B342" s="85"/>
      <c r="C342" s="85"/>
      <c r="D342" s="86"/>
    </row>
    <row r="343" spans="1:6" x14ac:dyDescent="0.2">
      <c r="A343" s="82" t="s">
        <v>27</v>
      </c>
      <c r="B343" s="83">
        <f>+F208*17.3%/3</f>
        <v>1893.19138288625</v>
      </c>
      <c r="C343" s="83">
        <f>+F208*17.3%*2/3</f>
        <v>3786.3827657725001</v>
      </c>
      <c r="D343" s="84">
        <f>+F208*17.3%</f>
        <v>5679.5741486587503</v>
      </c>
    </row>
    <row r="344" spans="1:6" x14ac:dyDescent="0.2">
      <c r="A344" s="42" t="s">
        <v>69</v>
      </c>
      <c r="B344" s="83">
        <f>+F209*17.3%/3</f>
        <v>0</v>
      </c>
      <c r="C344" s="83">
        <f>+F209*17.3%*2/3</f>
        <v>0</v>
      </c>
      <c r="D344" s="84">
        <f>+F209*17.3%</f>
        <v>0</v>
      </c>
    </row>
    <row r="345" spans="1:6" ht="13.5" thickBot="1" x14ac:dyDescent="0.25">
      <c r="A345" s="105" t="s">
        <v>29</v>
      </c>
      <c r="B345" s="103">
        <f>+F210*17.3%/3</f>
        <v>2252.2960593468338</v>
      </c>
      <c r="C345" s="103">
        <f>+F210*17.3%*2/3</f>
        <v>4504.5921186936675</v>
      </c>
      <c r="D345" s="104">
        <f>+F210*17.3%</f>
        <v>6756.8881780405009</v>
      </c>
    </row>
    <row r="346" spans="1:6" ht="13.5" thickBot="1" x14ac:dyDescent="0.25">
      <c r="A346" s="101" t="s">
        <v>109</v>
      </c>
      <c r="B346" s="99"/>
      <c r="C346" s="99"/>
      <c r="D346" s="100"/>
    </row>
    <row r="347" spans="1:6" x14ac:dyDescent="0.2">
      <c r="A347" s="22" t="s">
        <v>27</v>
      </c>
      <c r="B347" s="83">
        <f>+F212*17.3%/3</f>
        <v>2027.9423811647503</v>
      </c>
      <c r="C347" s="83">
        <f>+F212*17.3%*2/3</f>
        <v>4055.8847623295005</v>
      </c>
      <c r="D347" s="84">
        <f>+F212*17.3%</f>
        <v>6083.8271434942508</v>
      </c>
    </row>
    <row r="348" spans="1:6" x14ac:dyDescent="0.2">
      <c r="A348" s="42" t="s">
        <v>69</v>
      </c>
      <c r="B348" s="83">
        <f>+F213*17.3%/3</f>
        <v>0</v>
      </c>
      <c r="C348" s="83">
        <f>+F213*17.3%*2/3</f>
        <v>0</v>
      </c>
      <c r="D348" s="84">
        <f>+F213*17.3%</f>
        <v>0</v>
      </c>
    </row>
    <row r="349" spans="1:6" ht="13.5" thickBot="1" x14ac:dyDescent="0.25">
      <c r="A349" s="32" t="s">
        <v>29</v>
      </c>
      <c r="B349" s="49">
        <f>+F214*17.3%/3</f>
        <v>2353.3567378451667</v>
      </c>
      <c r="C349" s="49">
        <f>+F214*17.3%*2/3</f>
        <v>4706.7134756903333</v>
      </c>
      <c r="D349" s="50">
        <f>+F214*17.3%</f>
        <v>7060.0702135354995</v>
      </c>
    </row>
    <row r="350" spans="1:6" ht="14.25" thickTop="1" thickBot="1" x14ac:dyDescent="0.25">
      <c r="A350" s="10"/>
      <c r="B350" s="96"/>
      <c r="C350" s="96"/>
      <c r="D350" s="96"/>
    </row>
    <row r="351" spans="1:6" ht="14.25" thickTop="1" thickBot="1" x14ac:dyDescent="0.25">
      <c r="A351" s="140" t="s">
        <v>95</v>
      </c>
      <c r="B351" s="161"/>
      <c r="C351" s="162"/>
      <c r="D351" s="163"/>
      <c r="E351" s="12"/>
      <c r="F351" s="12"/>
    </row>
    <row r="352" spans="1:6" x14ac:dyDescent="0.2">
      <c r="A352" s="114" t="s">
        <v>27</v>
      </c>
      <c r="B352" s="83">
        <f>+F217*17.3%/3</f>
        <v>1805.6088884684166</v>
      </c>
      <c r="C352" s="83">
        <f>+F217*17.3%*2/3</f>
        <v>3611.2177769368332</v>
      </c>
      <c r="D352" s="84">
        <f>+F217*17.3%</f>
        <v>5416.8266654052495</v>
      </c>
      <c r="E352" s="12"/>
      <c r="F352" s="12"/>
    </row>
    <row r="353" spans="1:6" x14ac:dyDescent="0.2">
      <c r="A353" s="115" t="s">
        <v>69</v>
      </c>
      <c r="B353" s="83">
        <f>+F218*17.3%/3</f>
        <v>0</v>
      </c>
      <c r="C353" s="83">
        <f>+F218*17.3%*2/3</f>
        <v>0</v>
      </c>
      <c r="D353" s="84">
        <f>+F218*17.3%</f>
        <v>0</v>
      </c>
      <c r="E353" s="12"/>
      <c r="F353" s="12"/>
    </row>
    <row r="354" spans="1:6" ht="13.5" thickBot="1" x14ac:dyDescent="0.25">
      <c r="A354" s="54" t="s">
        <v>28</v>
      </c>
      <c r="B354" s="49">
        <f>+F219*17.3%/3</f>
        <v>2252.2960593468338</v>
      </c>
      <c r="C354" s="49">
        <f>+F219*17.3%*2/3</f>
        <v>4504.5921186936675</v>
      </c>
      <c r="D354" s="50">
        <f>+F219*17.3%</f>
        <v>6756.8881780405009</v>
      </c>
      <c r="E354" s="12"/>
      <c r="F354" s="12"/>
    </row>
    <row r="355" spans="1:6" ht="14.25" thickTop="1" thickBot="1" x14ac:dyDescent="0.25">
      <c r="A355" s="173"/>
      <c r="B355" s="160"/>
      <c r="C355" s="12"/>
      <c r="D355" s="12"/>
      <c r="E355" s="12"/>
      <c r="F355" s="12"/>
    </row>
    <row r="356" spans="1:6" ht="14.25" thickTop="1" thickBot="1" x14ac:dyDescent="0.25">
      <c r="A356" s="101" t="s">
        <v>79</v>
      </c>
      <c r="B356" s="85"/>
      <c r="C356" s="85"/>
      <c r="D356" s="86"/>
    </row>
    <row r="357" spans="1:6" x14ac:dyDescent="0.2">
      <c r="A357" s="82" t="s">
        <v>51</v>
      </c>
      <c r="B357" s="83">
        <f>+F230*17.3%/3</f>
        <v>1437.7500749029168</v>
      </c>
      <c r="C357" s="83">
        <f>+F230*17.3%*2/3</f>
        <v>2875.5001498058336</v>
      </c>
      <c r="D357" s="84">
        <f>+F230*17.3%</f>
        <v>4313.2502247087505</v>
      </c>
    </row>
    <row r="358" spans="1:6" x14ac:dyDescent="0.2">
      <c r="A358" s="42" t="s">
        <v>52</v>
      </c>
      <c r="B358" s="83">
        <f>+F231*17.3%/3</f>
        <v>1532.071661361</v>
      </c>
      <c r="C358" s="83">
        <f>+F231*17.3%*2/3</f>
        <v>3064.143322722</v>
      </c>
      <c r="D358" s="84">
        <f>+F231*17.3%</f>
        <v>4596.2149840829998</v>
      </c>
    </row>
    <row r="359" spans="1:6" x14ac:dyDescent="0.2">
      <c r="A359" s="22" t="s">
        <v>53</v>
      </c>
      <c r="B359" s="195">
        <f>+F232*17.3%/3</f>
        <v>1674.2300064205835</v>
      </c>
      <c r="C359" s="195">
        <f>+F232*17.3%*2/3</f>
        <v>3348.4600128411671</v>
      </c>
      <c r="D359" s="91">
        <f>+F232*17.3%</f>
        <v>5022.6900192617504</v>
      </c>
    </row>
    <row r="360" spans="1:6" ht="13.5" thickBot="1" x14ac:dyDescent="0.25">
      <c r="A360" s="172" t="s">
        <v>129</v>
      </c>
      <c r="B360" s="49">
        <f>+F233*17.3%/3</f>
        <v>1806.2822836303337</v>
      </c>
      <c r="C360" s="49">
        <f>+F233*17.3%*2/3</f>
        <v>3612.5645672606674</v>
      </c>
      <c r="D360" s="50">
        <f>+F233*17.3%</f>
        <v>5418.8468508910009</v>
      </c>
    </row>
    <row r="361" spans="1:6" ht="13.5" thickTop="1" x14ac:dyDescent="0.2">
      <c r="A361" s="10"/>
      <c r="B361" s="96"/>
      <c r="C361" s="96"/>
      <c r="D361" s="96"/>
    </row>
    <row r="362" spans="1:6" x14ac:dyDescent="0.2">
      <c r="A362" t="s">
        <v>10</v>
      </c>
      <c r="C362" s="159">
        <f>+E$17</f>
        <v>106.9683</v>
      </c>
    </row>
    <row r="363" spans="1:6" ht="13.5" thickBot="1" x14ac:dyDescent="0.25">
      <c r="C363" s="159"/>
    </row>
    <row r="364" spans="1:6" ht="13.5" thickTop="1" x14ac:dyDescent="0.2">
      <c r="A364" s="252" t="s">
        <v>140</v>
      </c>
      <c r="B364" s="231"/>
      <c r="C364" s="238"/>
      <c r="D364" s="253"/>
    </row>
    <row r="365" spans="1:6" x14ac:dyDescent="0.2">
      <c r="A365" s="196"/>
      <c r="B365" s="249" t="s">
        <v>15</v>
      </c>
      <c r="C365" s="250"/>
      <c r="D365" s="254"/>
    </row>
    <row r="366" spans="1:6" x14ac:dyDescent="0.2">
      <c r="A366" s="255"/>
      <c r="B366" s="251" t="s">
        <v>18</v>
      </c>
      <c r="C366" s="251" t="s">
        <v>19</v>
      </c>
      <c r="D366" s="256" t="s">
        <v>47</v>
      </c>
    </row>
    <row r="367" spans="1:6" x14ac:dyDescent="0.2">
      <c r="A367" s="53" t="s">
        <v>103</v>
      </c>
      <c r="B367" s="45">
        <f>+F250*17.3%/3</f>
        <v>96.639916366666668</v>
      </c>
      <c r="C367" s="45">
        <f>+F250*17.3%*2/3</f>
        <v>193.27983273333334</v>
      </c>
      <c r="D367" s="46">
        <f>+F250*17.3%</f>
        <v>289.91974909999999</v>
      </c>
    </row>
    <row r="368" spans="1:6" x14ac:dyDescent="0.2">
      <c r="A368" s="53" t="s">
        <v>136</v>
      </c>
      <c r="B368" s="45">
        <f>+F247*17.3%/3</f>
        <v>14.393179033333334</v>
      </c>
      <c r="C368" s="45">
        <f>+F247*17.3%*2/3</f>
        <v>28.786358066666669</v>
      </c>
      <c r="D368" s="46">
        <f>+F247*17.3%</f>
        <v>43.179537100000005</v>
      </c>
    </row>
    <row r="369" spans="1:6" ht="13.5" thickBot="1" x14ac:dyDescent="0.25">
      <c r="A369" s="54" t="s">
        <v>104</v>
      </c>
      <c r="B369" s="49">
        <f>+F251*17.3%/3</f>
        <v>99.210126908333336</v>
      </c>
      <c r="C369" s="49">
        <f>+F251*17.3%*2/3</f>
        <v>198.42025381666667</v>
      </c>
      <c r="D369" s="50">
        <f>+F251*17.3%</f>
        <v>297.63038072500001</v>
      </c>
    </row>
    <row r="370" spans="1:6" ht="14.25" thickTop="1" thickBot="1" x14ac:dyDescent="0.25">
      <c r="A370" s="11"/>
      <c r="B370" s="11"/>
      <c r="C370" s="11"/>
      <c r="D370" s="11"/>
      <c r="E370" s="10"/>
      <c r="F370" s="10"/>
    </row>
    <row r="371" spans="1:6" ht="14.25" thickTop="1" thickBot="1" x14ac:dyDescent="0.25">
      <c r="A371" s="144" t="s">
        <v>70</v>
      </c>
      <c r="B371" s="85"/>
      <c r="C371" s="142"/>
      <c r="D371" s="197"/>
    </row>
    <row r="372" spans="1:6" x14ac:dyDescent="0.2">
      <c r="A372" s="114" t="s">
        <v>71</v>
      </c>
      <c r="B372" s="83">
        <f t="shared" ref="B372:B379" si="31">+F254*17.3%/3</f>
        <v>0</v>
      </c>
      <c r="C372" s="83">
        <f t="shared" ref="C372:C379" si="32">+F254*17.3%*2/3</f>
        <v>0</v>
      </c>
      <c r="D372" s="84">
        <f t="shared" ref="D372:D379" si="33">+F254*17.3%</f>
        <v>0</v>
      </c>
    </row>
    <row r="373" spans="1:6" x14ac:dyDescent="0.2">
      <c r="A373" s="115" t="s">
        <v>72</v>
      </c>
      <c r="B373" s="83">
        <f t="shared" si="31"/>
        <v>0</v>
      </c>
      <c r="C373" s="83">
        <f t="shared" si="32"/>
        <v>0</v>
      </c>
      <c r="D373" s="84">
        <f t="shared" si="33"/>
        <v>0</v>
      </c>
    </row>
    <row r="374" spans="1:6" x14ac:dyDescent="0.2">
      <c r="A374" s="115" t="s">
        <v>73</v>
      </c>
      <c r="B374" s="83">
        <f t="shared" si="31"/>
        <v>0</v>
      </c>
      <c r="C374" s="83">
        <f t="shared" si="32"/>
        <v>0</v>
      </c>
      <c r="D374" s="84">
        <f t="shared" si="33"/>
        <v>0</v>
      </c>
    </row>
    <row r="375" spans="1:6" x14ac:dyDescent="0.2">
      <c r="A375" s="115" t="s">
        <v>74</v>
      </c>
      <c r="B375" s="83">
        <f t="shared" si="31"/>
        <v>0</v>
      </c>
      <c r="C375" s="83">
        <f t="shared" si="32"/>
        <v>0</v>
      </c>
      <c r="D375" s="84">
        <f t="shared" si="33"/>
        <v>0</v>
      </c>
    </row>
    <row r="376" spans="1:6" x14ac:dyDescent="0.2">
      <c r="A376" s="115" t="s">
        <v>75</v>
      </c>
      <c r="B376" s="83">
        <f t="shared" si="31"/>
        <v>0</v>
      </c>
      <c r="C376" s="83">
        <f t="shared" si="32"/>
        <v>0</v>
      </c>
      <c r="D376" s="84">
        <f t="shared" si="33"/>
        <v>0</v>
      </c>
    </row>
    <row r="377" spans="1:6" x14ac:dyDescent="0.2">
      <c r="A377" s="115" t="s">
        <v>76</v>
      </c>
      <c r="B377" s="83">
        <f t="shared" si="31"/>
        <v>0</v>
      </c>
      <c r="C377" s="83">
        <f t="shared" si="32"/>
        <v>0</v>
      </c>
      <c r="D377" s="84">
        <f t="shared" si="33"/>
        <v>0</v>
      </c>
    </row>
    <row r="378" spans="1:6" x14ac:dyDescent="0.2">
      <c r="A378" s="115" t="s">
        <v>77</v>
      </c>
      <c r="B378" s="83">
        <f t="shared" si="31"/>
        <v>0</v>
      </c>
      <c r="C378" s="83">
        <f t="shared" si="32"/>
        <v>0</v>
      </c>
      <c r="D378" s="84">
        <f t="shared" si="33"/>
        <v>0</v>
      </c>
    </row>
    <row r="379" spans="1:6" ht="13.5" thickBot="1" x14ac:dyDescent="0.25">
      <c r="A379" s="116" t="s">
        <v>78</v>
      </c>
      <c r="B379" s="49">
        <f t="shared" si="31"/>
        <v>0</v>
      </c>
      <c r="C379" s="49">
        <f t="shared" si="32"/>
        <v>0</v>
      </c>
      <c r="D379" s="50">
        <f t="shared" si="33"/>
        <v>0</v>
      </c>
    </row>
    <row r="380" spans="1:6" ht="14.25" thickTop="1" thickBot="1" x14ac:dyDescent="0.25"/>
    <row r="381" spans="1:6" ht="14.25" thickTop="1" thickBot="1" x14ac:dyDescent="0.25">
      <c r="A381" s="52" t="s">
        <v>84</v>
      </c>
      <c r="B381" s="85"/>
      <c r="C381" s="85"/>
      <c r="D381" s="86"/>
    </row>
    <row r="382" spans="1:6" ht="13.5" thickBot="1" x14ac:dyDescent="0.25">
      <c r="A382" s="143" t="s">
        <v>3</v>
      </c>
      <c r="B382" s="118" t="s">
        <v>18</v>
      </c>
      <c r="C382" s="118" t="s">
        <v>19</v>
      </c>
      <c r="D382" s="119" t="s">
        <v>47</v>
      </c>
    </row>
    <row r="383" spans="1:6" ht="12.75" customHeight="1" x14ac:dyDescent="0.2">
      <c r="A383" s="112">
        <v>8</v>
      </c>
      <c r="B383" s="111">
        <f t="shared" ref="B383:B417" si="34">+AN13/12</f>
        <v>987.68083333333334</v>
      </c>
      <c r="C383" s="111">
        <f t="shared" ref="C383:C417" si="35">+AO13/12</f>
        <v>1975.3608333333334</v>
      </c>
      <c r="D383" s="113">
        <f t="shared" ref="D383:D417" si="36">+(AN13+AO13)/12</f>
        <v>2963.0416666666665</v>
      </c>
    </row>
    <row r="384" spans="1:6" x14ac:dyDescent="0.2">
      <c r="A384" s="36">
        <f>+A383+1</f>
        <v>9</v>
      </c>
      <c r="B384" s="45">
        <f t="shared" si="34"/>
        <v>1004.2125</v>
      </c>
      <c r="C384" s="45">
        <f t="shared" si="35"/>
        <v>2008.4241666666667</v>
      </c>
      <c r="D384" s="46">
        <f t="shared" si="36"/>
        <v>3012.6366666666668</v>
      </c>
    </row>
    <row r="385" spans="1:4" x14ac:dyDescent="0.2">
      <c r="A385" s="36">
        <f t="shared" ref="A385:A413" si="37">+A384+1</f>
        <v>10</v>
      </c>
      <c r="B385" s="45">
        <f t="shared" si="34"/>
        <v>1021.1908333333334</v>
      </c>
      <c r="C385" s="45">
        <f t="shared" si="35"/>
        <v>2042.3816666666669</v>
      </c>
      <c r="D385" s="46">
        <f t="shared" si="36"/>
        <v>3063.5725000000002</v>
      </c>
    </row>
    <row r="386" spans="1:4" x14ac:dyDescent="0.2">
      <c r="A386" s="36">
        <f t="shared" si="37"/>
        <v>11</v>
      </c>
      <c r="B386" s="45">
        <f t="shared" si="34"/>
        <v>1038.6424999999999</v>
      </c>
      <c r="C386" s="45">
        <f t="shared" si="35"/>
        <v>2077.2849999999999</v>
      </c>
      <c r="D386" s="46">
        <f t="shared" si="36"/>
        <v>3115.9274999999998</v>
      </c>
    </row>
    <row r="387" spans="1:4" x14ac:dyDescent="0.2">
      <c r="A387" s="36">
        <f t="shared" si="37"/>
        <v>12</v>
      </c>
      <c r="B387" s="45">
        <f t="shared" si="34"/>
        <v>1056.5725</v>
      </c>
      <c r="C387" s="45">
        <f t="shared" si="35"/>
        <v>2113.145</v>
      </c>
      <c r="D387" s="46">
        <f t="shared" si="36"/>
        <v>3169.7175000000002</v>
      </c>
    </row>
    <row r="388" spans="1:4" x14ac:dyDescent="0.2">
      <c r="A388" s="36">
        <f t="shared" si="37"/>
        <v>13</v>
      </c>
      <c r="B388" s="45">
        <f t="shared" si="34"/>
        <v>1074.9958333333334</v>
      </c>
      <c r="C388" s="45">
        <f t="shared" si="35"/>
        <v>2149.9916666666668</v>
      </c>
      <c r="D388" s="46">
        <f t="shared" si="36"/>
        <v>3224.9875000000006</v>
      </c>
    </row>
    <row r="389" spans="1:4" x14ac:dyDescent="0.2">
      <c r="A389" s="36">
        <f t="shared" si="37"/>
        <v>14</v>
      </c>
      <c r="B389" s="45">
        <f t="shared" si="34"/>
        <v>1093.9275</v>
      </c>
      <c r="C389" s="45">
        <f t="shared" si="35"/>
        <v>2187.8558333333335</v>
      </c>
      <c r="D389" s="46">
        <f t="shared" si="36"/>
        <v>3281.7833333333333</v>
      </c>
    </row>
    <row r="390" spans="1:4" x14ac:dyDescent="0.2">
      <c r="A390" s="36">
        <f t="shared" si="37"/>
        <v>15</v>
      </c>
      <c r="B390" s="45">
        <f t="shared" si="34"/>
        <v>1113.3741666666667</v>
      </c>
      <c r="C390" s="45">
        <f t="shared" si="35"/>
        <v>2226.7483333333334</v>
      </c>
      <c r="D390" s="46">
        <f t="shared" si="36"/>
        <v>3340.1224999999999</v>
      </c>
    </row>
    <row r="391" spans="1:4" x14ac:dyDescent="0.2">
      <c r="A391" s="36">
        <f t="shared" si="37"/>
        <v>16</v>
      </c>
      <c r="B391" s="45">
        <f t="shared" si="34"/>
        <v>1133.365</v>
      </c>
      <c r="C391" s="45">
        <f t="shared" si="35"/>
        <v>2266.73</v>
      </c>
      <c r="D391" s="46">
        <f t="shared" si="36"/>
        <v>3400.0949999999998</v>
      </c>
    </row>
    <row r="392" spans="1:4" x14ac:dyDescent="0.2">
      <c r="A392" s="36">
        <f t="shared" si="37"/>
        <v>17</v>
      </c>
      <c r="B392" s="45">
        <f t="shared" si="34"/>
        <v>1153.8908333333334</v>
      </c>
      <c r="C392" s="45">
        <f t="shared" si="35"/>
        <v>2307.7816666666668</v>
      </c>
      <c r="D392" s="46">
        <f t="shared" si="36"/>
        <v>3461.6725000000001</v>
      </c>
    </row>
    <row r="393" spans="1:4" x14ac:dyDescent="0.2">
      <c r="A393" s="36">
        <f t="shared" si="37"/>
        <v>18</v>
      </c>
      <c r="B393" s="45">
        <f t="shared" si="34"/>
        <v>1174.9925000000001</v>
      </c>
      <c r="C393" s="45">
        <f t="shared" si="35"/>
        <v>2349.9850000000001</v>
      </c>
      <c r="D393" s="46">
        <f t="shared" si="36"/>
        <v>3524.9774999999995</v>
      </c>
    </row>
    <row r="394" spans="1:4" x14ac:dyDescent="0.2">
      <c r="A394" s="36">
        <f t="shared" si="37"/>
        <v>19</v>
      </c>
      <c r="B394" s="45">
        <f t="shared" si="34"/>
        <v>1196.6691666666668</v>
      </c>
      <c r="C394" s="45">
        <f t="shared" si="35"/>
        <v>2393.3391666666666</v>
      </c>
      <c r="D394" s="46">
        <f t="shared" si="36"/>
        <v>3590.0083333333332</v>
      </c>
    </row>
    <row r="395" spans="1:4" x14ac:dyDescent="0.2">
      <c r="A395" s="36">
        <f t="shared" si="37"/>
        <v>20</v>
      </c>
      <c r="B395" s="45">
        <f t="shared" si="34"/>
        <v>1218.9483333333333</v>
      </c>
      <c r="C395" s="45">
        <f t="shared" si="35"/>
        <v>2437.8958333333335</v>
      </c>
      <c r="D395" s="46">
        <f t="shared" si="36"/>
        <v>3656.8441666666663</v>
      </c>
    </row>
    <row r="396" spans="1:4" x14ac:dyDescent="0.2">
      <c r="A396" s="36">
        <f t="shared" si="37"/>
        <v>21</v>
      </c>
      <c r="B396" s="45">
        <f t="shared" si="34"/>
        <v>1241.8433333333335</v>
      </c>
      <c r="C396" s="45">
        <f t="shared" si="35"/>
        <v>2483.686666666667</v>
      </c>
      <c r="D396" s="46">
        <f t="shared" si="36"/>
        <v>3725.53</v>
      </c>
    </row>
    <row r="397" spans="1:4" x14ac:dyDescent="0.2">
      <c r="A397" s="36">
        <f t="shared" si="37"/>
        <v>22</v>
      </c>
      <c r="B397" s="45">
        <f t="shared" si="34"/>
        <v>1264.7183333333335</v>
      </c>
      <c r="C397" s="45">
        <f t="shared" si="35"/>
        <v>2529.436666666667</v>
      </c>
      <c r="D397" s="46">
        <f t="shared" si="36"/>
        <v>3794.1550000000002</v>
      </c>
    </row>
    <row r="398" spans="1:4" x14ac:dyDescent="0.2">
      <c r="A398" s="36">
        <f t="shared" si="37"/>
        <v>23</v>
      </c>
      <c r="B398" s="45">
        <f t="shared" si="34"/>
        <v>1287.5366666666666</v>
      </c>
      <c r="C398" s="45">
        <f t="shared" si="35"/>
        <v>2575.0733333333333</v>
      </c>
      <c r="D398" s="46">
        <f t="shared" si="36"/>
        <v>3862.61</v>
      </c>
    </row>
    <row r="399" spans="1:4" x14ac:dyDescent="0.2">
      <c r="A399" s="36">
        <f t="shared" si="37"/>
        <v>24</v>
      </c>
      <c r="B399" s="45">
        <f t="shared" si="34"/>
        <v>1311.0025000000001</v>
      </c>
      <c r="C399" s="45">
        <f t="shared" si="35"/>
        <v>2622.0058333333332</v>
      </c>
      <c r="D399" s="46">
        <f t="shared" si="36"/>
        <v>3933.0083333333332</v>
      </c>
    </row>
    <row r="400" spans="1:4" x14ac:dyDescent="0.2">
      <c r="A400" s="36">
        <f t="shared" si="37"/>
        <v>25</v>
      </c>
      <c r="B400" s="45">
        <f t="shared" si="34"/>
        <v>1335.075</v>
      </c>
      <c r="C400" s="45">
        <f t="shared" si="35"/>
        <v>2670.1508333333336</v>
      </c>
      <c r="D400" s="46">
        <f t="shared" si="36"/>
        <v>4005.2258333333334</v>
      </c>
    </row>
    <row r="401" spans="1:4" x14ac:dyDescent="0.2">
      <c r="A401" s="36">
        <f t="shared" si="37"/>
        <v>26</v>
      </c>
      <c r="B401" s="45">
        <f t="shared" si="34"/>
        <v>1359.7908333333332</v>
      </c>
      <c r="C401" s="45">
        <f t="shared" si="35"/>
        <v>2719.5808333333334</v>
      </c>
      <c r="D401" s="46">
        <f t="shared" si="36"/>
        <v>4079.3716666666664</v>
      </c>
    </row>
    <row r="402" spans="1:4" x14ac:dyDescent="0.2">
      <c r="A402" s="36">
        <f t="shared" si="37"/>
        <v>27</v>
      </c>
      <c r="B402" s="45">
        <f t="shared" si="34"/>
        <v>1385.1375</v>
      </c>
      <c r="C402" s="45">
        <f t="shared" si="35"/>
        <v>2770.2758333333331</v>
      </c>
      <c r="D402" s="46">
        <f t="shared" si="36"/>
        <v>4155.413333333333</v>
      </c>
    </row>
    <row r="403" spans="1:4" x14ac:dyDescent="0.2">
      <c r="A403" s="36">
        <f t="shared" si="37"/>
        <v>28</v>
      </c>
      <c r="B403" s="45">
        <f t="shared" si="34"/>
        <v>1411.1583333333335</v>
      </c>
      <c r="C403" s="45">
        <f t="shared" si="35"/>
        <v>2822.3174999999997</v>
      </c>
      <c r="D403" s="46">
        <f t="shared" si="36"/>
        <v>4233.475833333333</v>
      </c>
    </row>
    <row r="404" spans="1:4" x14ac:dyDescent="0.2">
      <c r="A404" s="36">
        <f t="shared" si="37"/>
        <v>29</v>
      </c>
      <c r="B404" s="45">
        <f t="shared" si="34"/>
        <v>1437.8525</v>
      </c>
      <c r="C404" s="45">
        <f t="shared" si="35"/>
        <v>2875.7058333333334</v>
      </c>
      <c r="D404" s="46">
        <f t="shared" si="36"/>
        <v>4313.5583333333334</v>
      </c>
    </row>
    <row r="405" spans="1:4" x14ac:dyDescent="0.2">
      <c r="A405" s="36">
        <f t="shared" si="37"/>
        <v>30</v>
      </c>
      <c r="B405" s="45">
        <f t="shared" si="34"/>
        <v>1465.2516666666668</v>
      </c>
      <c r="C405" s="45">
        <f t="shared" si="35"/>
        <v>2930.5025000000001</v>
      </c>
      <c r="D405" s="46">
        <f t="shared" si="36"/>
        <v>4395.7541666666666</v>
      </c>
    </row>
    <row r="406" spans="1:4" x14ac:dyDescent="0.2">
      <c r="A406" s="36">
        <f t="shared" si="37"/>
        <v>31</v>
      </c>
      <c r="B406" s="45">
        <f t="shared" si="34"/>
        <v>1493.3591666666669</v>
      </c>
      <c r="C406" s="45">
        <f t="shared" si="35"/>
        <v>2986.7183333333337</v>
      </c>
      <c r="D406" s="46">
        <f t="shared" si="36"/>
        <v>4480.0775000000003</v>
      </c>
    </row>
    <row r="407" spans="1:4" x14ac:dyDescent="0.2">
      <c r="A407" s="36">
        <f t="shared" si="37"/>
        <v>32</v>
      </c>
      <c r="B407" s="45">
        <f t="shared" si="34"/>
        <v>1522.2124999999999</v>
      </c>
      <c r="C407" s="45">
        <f t="shared" si="35"/>
        <v>3044.4249999999997</v>
      </c>
      <c r="D407" s="46">
        <f t="shared" si="36"/>
        <v>4566.6374999999998</v>
      </c>
    </row>
    <row r="408" spans="1:4" x14ac:dyDescent="0.2">
      <c r="A408" s="36">
        <f t="shared" si="37"/>
        <v>33</v>
      </c>
      <c r="B408" s="45">
        <f t="shared" si="34"/>
        <v>1551.7958333333333</v>
      </c>
      <c r="C408" s="45">
        <f t="shared" si="35"/>
        <v>3103.5908333333332</v>
      </c>
      <c r="D408" s="46">
        <f t="shared" si="36"/>
        <v>4655.3866666666663</v>
      </c>
    </row>
    <row r="409" spans="1:4" x14ac:dyDescent="0.2">
      <c r="A409" s="36">
        <f t="shared" si="37"/>
        <v>34</v>
      </c>
      <c r="B409" s="45">
        <f t="shared" si="34"/>
        <v>1582.17</v>
      </c>
      <c r="C409" s="45">
        <f t="shared" si="35"/>
        <v>3164.34</v>
      </c>
      <c r="D409" s="46">
        <f t="shared" si="36"/>
        <v>4746.51</v>
      </c>
    </row>
    <row r="410" spans="1:4" x14ac:dyDescent="0.2">
      <c r="A410" s="36">
        <f t="shared" si="37"/>
        <v>35</v>
      </c>
      <c r="B410" s="45">
        <f t="shared" si="34"/>
        <v>1613.3416666666665</v>
      </c>
      <c r="C410" s="45">
        <f t="shared" si="35"/>
        <v>3226.6833333333329</v>
      </c>
      <c r="D410" s="46">
        <f t="shared" si="36"/>
        <v>4840.0249999999996</v>
      </c>
    </row>
    <row r="411" spans="1:4" x14ac:dyDescent="0.2">
      <c r="A411" s="36">
        <f t="shared" si="37"/>
        <v>36</v>
      </c>
      <c r="B411" s="45">
        <f t="shared" si="34"/>
        <v>1645.3149999999998</v>
      </c>
      <c r="C411" s="45">
        <f t="shared" si="35"/>
        <v>3290.6299999999997</v>
      </c>
      <c r="D411" s="46">
        <f t="shared" si="36"/>
        <v>4935.9449999999997</v>
      </c>
    </row>
    <row r="412" spans="1:4" x14ac:dyDescent="0.2">
      <c r="A412" s="36">
        <f t="shared" si="37"/>
        <v>37</v>
      </c>
      <c r="B412" s="45">
        <f t="shared" si="34"/>
        <v>1678.1266666666668</v>
      </c>
      <c r="C412" s="45">
        <f t="shared" si="35"/>
        <v>3356.2525000000001</v>
      </c>
      <c r="D412" s="46">
        <f t="shared" si="36"/>
        <v>5034.3791666666666</v>
      </c>
    </row>
    <row r="413" spans="1:4" x14ac:dyDescent="0.2">
      <c r="A413" s="36">
        <f t="shared" si="37"/>
        <v>38</v>
      </c>
      <c r="B413" s="45">
        <f t="shared" si="34"/>
        <v>1712.4233333333334</v>
      </c>
      <c r="C413" s="45">
        <f t="shared" si="35"/>
        <v>3424.8466666666668</v>
      </c>
      <c r="D413" s="46">
        <f t="shared" si="36"/>
        <v>5137.2700000000004</v>
      </c>
    </row>
    <row r="414" spans="1:4" x14ac:dyDescent="0.2">
      <c r="A414" s="36">
        <f>+A413+1</f>
        <v>39</v>
      </c>
      <c r="B414" s="45">
        <f t="shared" si="34"/>
        <v>1747.6916666666666</v>
      </c>
      <c r="C414" s="45">
        <f t="shared" si="35"/>
        <v>3495.3833333333332</v>
      </c>
      <c r="D414" s="46">
        <f t="shared" si="36"/>
        <v>5243.0749999999998</v>
      </c>
    </row>
    <row r="415" spans="1:4" x14ac:dyDescent="0.2">
      <c r="A415" s="36">
        <f>+A414+1</f>
        <v>40</v>
      </c>
      <c r="B415" s="45">
        <f t="shared" si="34"/>
        <v>1783.87</v>
      </c>
      <c r="C415" s="45">
        <f t="shared" si="35"/>
        <v>3567.74</v>
      </c>
      <c r="D415" s="46">
        <f t="shared" si="36"/>
        <v>5351.61</v>
      </c>
    </row>
    <row r="416" spans="1:4" x14ac:dyDescent="0.2">
      <c r="A416" s="36">
        <f>+A415+1</f>
        <v>41</v>
      </c>
      <c r="B416" s="45">
        <f t="shared" si="34"/>
        <v>1820.9941666666666</v>
      </c>
      <c r="C416" s="45">
        <f t="shared" si="35"/>
        <v>3641.9883333333332</v>
      </c>
      <c r="D416" s="46">
        <f t="shared" si="36"/>
        <v>5462.982500000001</v>
      </c>
    </row>
    <row r="417" spans="1:4" ht="13.5" thickBot="1" x14ac:dyDescent="0.25">
      <c r="A417" s="38">
        <f>+A416+1</f>
        <v>42</v>
      </c>
      <c r="B417" s="49">
        <f t="shared" si="34"/>
        <v>1859.0791666666667</v>
      </c>
      <c r="C417" s="49">
        <f t="shared" si="35"/>
        <v>3718.1591666666668</v>
      </c>
      <c r="D417" s="50">
        <f t="shared" si="36"/>
        <v>5577.2383333333337</v>
      </c>
    </row>
    <row r="418" spans="1:4" ht="13.5" thickTop="1" x14ac:dyDescent="0.2"/>
    <row r="419" spans="1:4" x14ac:dyDescent="0.2">
      <c r="A419" t="s">
        <v>10</v>
      </c>
      <c r="C419" s="159">
        <f>+E$17</f>
        <v>106.9683</v>
      </c>
    </row>
    <row r="421" spans="1:4" x14ac:dyDescent="0.2">
      <c r="A421" s="247" t="s">
        <v>148</v>
      </c>
    </row>
    <row r="423" spans="1:4" x14ac:dyDescent="0.2">
      <c r="A423" s="247" t="s">
        <v>141</v>
      </c>
    </row>
    <row r="424" spans="1:4" x14ac:dyDescent="0.2">
      <c r="A424" s="157" t="s">
        <v>149</v>
      </c>
    </row>
    <row r="425" spans="1:4" x14ac:dyDescent="0.2">
      <c r="A425" s="157" t="s">
        <v>150</v>
      </c>
    </row>
    <row r="426" spans="1:4" x14ac:dyDescent="0.2">
      <c r="A426" s="157" t="s">
        <v>151</v>
      </c>
    </row>
    <row r="427" spans="1:4" x14ac:dyDescent="0.2">
      <c r="A427" s="157" t="s">
        <v>152</v>
      </c>
    </row>
    <row r="428" spans="1:4" x14ac:dyDescent="0.2">
      <c r="A428" s="157" t="s">
        <v>153</v>
      </c>
    </row>
    <row r="429" spans="1:4" x14ac:dyDescent="0.2">
      <c r="A429" s="157" t="s">
        <v>154</v>
      </c>
    </row>
    <row r="430" spans="1:4" x14ac:dyDescent="0.2">
      <c r="A430" s="157" t="s">
        <v>155</v>
      </c>
    </row>
    <row r="431" spans="1:4" x14ac:dyDescent="0.2">
      <c r="A431" s="157" t="s">
        <v>156</v>
      </c>
    </row>
    <row r="432" spans="1:4" x14ac:dyDescent="0.2">
      <c r="A432" s="157" t="s">
        <v>157</v>
      </c>
    </row>
    <row r="433" spans="1:1" x14ac:dyDescent="0.2">
      <c r="A433" s="157" t="s">
        <v>158</v>
      </c>
    </row>
    <row r="434" spans="1:1" x14ac:dyDescent="0.2">
      <c r="A434" s="157" t="s">
        <v>159</v>
      </c>
    </row>
    <row r="435" spans="1:1" x14ac:dyDescent="0.2">
      <c r="A435" s="157" t="s">
        <v>160</v>
      </c>
    </row>
    <row r="436" spans="1:1" x14ac:dyDescent="0.2">
      <c r="A436" s="157" t="s">
        <v>161</v>
      </c>
    </row>
    <row r="437" spans="1:1" x14ac:dyDescent="0.2">
      <c r="A437" s="157" t="s">
        <v>162</v>
      </c>
    </row>
    <row r="438" spans="1:1" x14ac:dyDescent="0.2">
      <c r="A438" s="157" t="s">
        <v>163</v>
      </c>
    </row>
    <row r="439" spans="1:1" x14ac:dyDescent="0.2">
      <c r="A439" s="157" t="s">
        <v>164</v>
      </c>
    </row>
    <row r="440" spans="1:1" x14ac:dyDescent="0.2">
      <c r="A440" s="157" t="s">
        <v>165</v>
      </c>
    </row>
    <row r="441" spans="1:1" x14ac:dyDescent="0.2">
      <c r="A441" s="157" t="s">
        <v>166</v>
      </c>
    </row>
    <row r="442" spans="1:1" x14ac:dyDescent="0.2">
      <c r="A442" s="157" t="s">
        <v>167</v>
      </c>
    </row>
    <row r="443" spans="1:1" x14ac:dyDescent="0.2">
      <c r="A443" s="157" t="s">
        <v>168</v>
      </c>
    </row>
    <row r="444" spans="1:1" x14ac:dyDescent="0.2">
      <c r="A444" s="157" t="s">
        <v>169</v>
      </c>
    </row>
    <row r="445" spans="1:1" x14ac:dyDescent="0.2">
      <c r="A445" s="157" t="s">
        <v>170</v>
      </c>
    </row>
    <row r="446" spans="1:1" x14ac:dyDescent="0.2">
      <c r="A446" s="157" t="s">
        <v>171</v>
      </c>
    </row>
    <row r="447" spans="1:1" x14ac:dyDescent="0.2">
      <c r="A447" s="157" t="s">
        <v>172</v>
      </c>
    </row>
    <row r="448" spans="1:1" x14ac:dyDescent="0.2">
      <c r="A448" s="157" t="s">
        <v>173</v>
      </c>
    </row>
    <row r="449" spans="1:1" x14ac:dyDescent="0.2">
      <c r="A449" s="157" t="s">
        <v>174</v>
      </c>
    </row>
    <row r="450" spans="1:1" x14ac:dyDescent="0.2">
      <c r="A450" s="157" t="s">
        <v>175</v>
      </c>
    </row>
    <row r="451" spans="1:1" x14ac:dyDescent="0.2">
      <c r="A451" s="157"/>
    </row>
    <row r="452" spans="1:1" x14ac:dyDescent="0.2">
      <c r="A452" s="247" t="s">
        <v>142</v>
      </c>
    </row>
    <row r="453" spans="1:1" x14ac:dyDescent="0.2">
      <c r="A453" s="157" t="s">
        <v>176</v>
      </c>
    </row>
    <row r="454" spans="1:1" x14ac:dyDescent="0.2">
      <c r="A454" s="157" t="s">
        <v>177</v>
      </c>
    </row>
    <row r="455" spans="1:1" x14ac:dyDescent="0.2">
      <c r="A455" s="157" t="s">
        <v>178</v>
      </c>
    </row>
    <row r="456" spans="1:1" x14ac:dyDescent="0.2">
      <c r="A456" s="157" t="s">
        <v>179</v>
      </c>
    </row>
    <row r="457" spans="1:1" x14ac:dyDescent="0.2">
      <c r="A457" s="157" t="s">
        <v>180</v>
      </c>
    </row>
    <row r="458" spans="1:1" x14ac:dyDescent="0.2">
      <c r="A458" s="157" t="s">
        <v>181</v>
      </c>
    </row>
    <row r="459" spans="1:1" x14ac:dyDescent="0.2">
      <c r="A459" s="157" t="s">
        <v>182</v>
      </c>
    </row>
    <row r="460" spans="1:1" x14ac:dyDescent="0.2">
      <c r="A460" s="157" t="s">
        <v>183</v>
      </c>
    </row>
    <row r="461" spans="1:1" x14ac:dyDescent="0.2">
      <c r="A461" s="157"/>
    </row>
    <row r="462" spans="1:1" x14ac:dyDescent="0.2">
      <c r="A462" s="247" t="s">
        <v>143</v>
      </c>
    </row>
    <row r="463" spans="1:1" x14ac:dyDescent="0.2">
      <c r="A463" s="157" t="s">
        <v>184</v>
      </c>
    </row>
    <row r="464" spans="1:1" x14ac:dyDescent="0.2">
      <c r="A464" s="157" t="s">
        <v>185</v>
      </c>
    </row>
    <row r="465" spans="1:1" x14ac:dyDescent="0.2">
      <c r="A465" s="157" t="s">
        <v>186</v>
      </c>
    </row>
    <row r="466" spans="1:1" x14ac:dyDescent="0.2">
      <c r="A466" s="157" t="s">
        <v>187</v>
      </c>
    </row>
    <row r="467" spans="1:1" x14ac:dyDescent="0.2">
      <c r="A467" s="157" t="s">
        <v>188</v>
      </c>
    </row>
    <row r="468" spans="1:1" x14ac:dyDescent="0.2">
      <c r="A468" s="157" t="s">
        <v>189</v>
      </c>
    </row>
    <row r="469" spans="1:1" x14ac:dyDescent="0.2">
      <c r="A469" s="157"/>
    </row>
    <row r="470" spans="1:1" x14ac:dyDescent="0.2">
      <c r="A470" s="247" t="s">
        <v>144</v>
      </c>
    </row>
    <row r="471" spans="1:1" x14ac:dyDescent="0.2">
      <c r="A471" s="157" t="s">
        <v>190</v>
      </c>
    </row>
    <row r="472" spans="1:1" x14ac:dyDescent="0.2">
      <c r="A472" s="157" t="s">
        <v>191</v>
      </c>
    </row>
    <row r="473" spans="1:1" x14ac:dyDescent="0.2">
      <c r="A473" s="157"/>
    </row>
    <row r="474" spans="1:1" x14ac:dyDescent="0.2">
      <c r="A474" s="247" t="s">
        <v>145</v>
      </c>
    </row>
    <row r="475" spans="1:1" x14ac:dyDescent="0.2">
      <c r="A475" s="157" t="s">
        <v>192</v>
      </c>
    </row>
    <row r="476" spans="1:1" x14ac:dyDescent="0.2">
      <c r="A476" s="157" t="s">
        <v>193</v>
      </c>
    </row>
    <row r="477" spans="1:1" x14ac:dyDescent="0.2">
      <c r="A477" s="157"/>
    </row>
    <row r="478" spans="1:1" x14ac:dyDescent="0.2">
      <c r="A478" s="277" t="s">
        <v>146</v>
      </c>
    </row>
    <row r="479" spans="1:1" x14ac:dyDescent="0.2">
      <c r="A479" s="277" t="s">
        <v>147</v>
      </c>
    </row>
  </sheetData>
  <mergeCells count="5">
    <mergeCell ref="A307:E307"/>
    <mergeCell ref="C273:D273"/>
    <mergeCell ref="E273:F273"/>
    <mergeCell ref="A299:C299"/>
    <mergeCell ref="A221:C221"/>
  </mergeCells>
  <phoneticPr fontId="0" type="noConversion"/>
  <pageMargins left="0.78740157480314965" right="0.78740157480314965" top="0.65" bottom="0.56999999999999995" header="0" footer="0"/>
  <pageSetup paperSize="9" scale="94" fitToWidth="0" orientation="portrait" r:id="rId1"/>
  <headerFooter alignWithMargins="0">
    <oddFooter>&amp;L&amp;D, &amp;T&amp;C&amp;8Side &amp;P af &amp;N&amp;R&amp;8CP</oddFooter>
  </headerFooter>
  <rowBreaks count="9" manualBreakCount="9">
    <brk id="38" max="6" man="1"/>
    <brk id="92" max="6" man="1"/>
    <brk id="142" max="6" man="1"/>
    <brk id="192" max="6" man="1"/>
    <brk id="227" max="6" man="1"/>
    <brk id="287" max="6" man="1"/>
    <brk id="304" max="6" man="1"/>
    <brk id="362" max="6" man="1"/>
    <brk id="41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B30" sqref="B30"/>
    </sheetView>
  </sheetViews>
  <sheetFormatPr defaultRowHeight="12.75" x14ac:dyDescent="0.2"/>
  <cols>
    <col min="1" max="1" width="15.42578125" customWidth="1"/>
  </cols>
  <sheetData>
    <row r="1" spans="1:2" ht="15.75" x14ac:dyDescent="0.25">
      <c r="A1" s="92" t="s">
        <v>65</v>
      </c>
    </row>
    <row r="2" spans="1:2" s="157" customFormat="1" x14ac:dyDescent="0.2"/>
    <row r="3" spans="1:2" s="157" customFormat="1" x14ac:dyDescent="0.2">
      <c r="A3" s="157" t="s">
        <v>94</v>
      </c>
      <c r="B3" s="158">
        <v>100</v>
      </c>
    </row>
    <row r="4" spans="1:2" s="157" customFormat="1" x14ac:dyDescent="0.2">
      <c r="A4" s="157" t="s">
        <v>93</v>
      </c>
      <c r="B4" s="158">
        <v>101.8254</v>
      </c>
    </row>
    <row r="5" spans="1:2" x14ac:dyDescent="0.2">
      <c r="A5" t="s">
        <v>92</v>
      </c>
      <c r="B5" s="159">
        <v>103.3039</v>
      </c>
    </row>
    <row r="6" spans="1:2" x14ac:dyDescent="0.2">
      <c r="A6" t="s">
        <v>60</v>
      </c>
      <c r="B6" s="159">
        <v>104.8258</v>
      </c>
    </row>
    <row r="7" spans="1:2" x14ac:dyDescent="0.2">
      <c r="A7" t="s">
        <v>61</v>
      </c>
      <c r="B7" s="159">
        <v>105.7064</v>
      </c>
    </row>
    <row r="8" spans="1:2" x14ac:dyDescent="0.2">
      <c r="A8" t="s">
        <v>62</v>
      </c>
      <c r="B8" s="159">
        <v>106.20229999999999</v>
      </c>
    </row>
    <row r="9" spans="1:2" x14ac:dyDescent="0.2">
      <c r="A9" t="s">
        <v>63</v>
      </c>
      <c r="B9" s="159">
        <v>109.4525</v>
      </c>
    </row>
    <row r="10" spans="1:2" x14ac:dyDescent="0.2">
      <c r="A10" t="s">
        <v>64</v>
      </c>
      <c r="B10" s="159">
        <v>110.6198</v>
      </c>
    </row>
    <row r="11" spans="1:2" x14ac:dyDescent="0.2">
      <c r="A11" t="s">
        <v>59</v>
      </c>
      <c r="B11" s="159">
        <v>111.7448</v>
      </c>
    </row>
    <row r="12" spans="1:2" x14ac:dyDescent="0.2">
      <c r="A12" t="s">
        <v>66</v>
      </c>
      <c r="B12" s="159">
        <v>113.4419</v>
      </c>
    </row>
    <row r="13" spans="1:2" x14ac:dyDescent="0.2">
      <c r="A13" t="s">
        <v>87</v>
      </c>
      <c r="B13" s="159">
        <v>115.46769999999999</v>
      </c>
    </row>
    <row r="14" spans="1:2" x14ac:dyDescent="0.2">
      <c r="A14" t="s">
        <v>89</v>
      </c>
      <c r="B14" s="159">
        <v>116.2863</v>
      </c>
    </row>
    <row r="15" spans="1:2" x14ac:dyDescent="0.2">
      <c r="A15" t="s">
        <v>90</v>
      </c>
      <c r="B15" s="159">
        <v>118.3185</v>
      </c>
    </row>
    <row r="16" spans="1:2" x14ac:dyDescent="0.2">
      <c r="A16" t="s">
        <v>91</v>
      </c>
      <c r="B16" s="159">
        <v>119.4136</v>
      </c>
    </row>
    <row r="17" spans="1:2" x14ac:dyDescent="0.2">
      <c r="A17" t="s">
        <v>97</v>
      </c>
      <c r="B17" s="159">
        <v>121.79130000000001</v>
      </c>
    </row>
    <row r="18" spans="1:2" x14ac:dyDescent="0.2">
      <c r="A18" t="s">
        <v>98</v>
      </c>
      <c r="B18" s="159">
        <v>126.364</v>
      </c>
    </row>
    <row r="19" spans="1:2" x14ac:dyDescent="0.2">
      <c r="A19" t="s">
        <v>99</v>
      </c>
      <c r="B19" s="159">
        <v>128.86279999999999</v>
      </c>
    </row>
    <row r="20" spans="1:2" x14ac:dyDescent="0.2">
      <c r="A20" t="s">
        <v>111</v>
      </c>
      <c r="B20" s="159">
        <v>129.65440000000001</v>
      </c>
    </row>
    <row r="21" spans="1:2" x14ac:dyDescent="0.2">
      <c r="A21" t="s">
        <v>112</v>
      </c>
      <c r="B21" s="159">
        <v>131.066</v>
      </c>
    </row>
    <row r="22" spans="1:2" x14ac:dyDescent="0.2">
      <c r="A22" s="157" t="s">
        <v>115</v>
      </c>
      <c r="B22" s="159">
        <v>100</v>
      </c>
    </row>
    <row r="23" spans="1:2" x14ac:dyDescent="0.2">
      <c r="A23" t="s">
        <v>113</v>
      </c>
      <c r="B23" s="159">
        <v>101.304</v>
      </c>
    </row>
    <row r="24" spans="1:2" x14ac:dyDescent="0.2">
      <c r="A24" t="s">
        <v>121</v>
      </c>
      <c r="B24" s="159">
        <v>101.304</v>
      </c>
    </row>
    <row r="25" spans="1:2" x14ac:dyDescent="0.2">
      <c r="A25" t="s">
        <v>120</v>
      </c>
      <c r="B25" s="159">
        <v>101.7162</v>
      </c>
    </row>
    <row r="26" spans="1:2" x14ac:dyDescent="0.2">
      <c r="A26" s="157" t="s">
        <v>133</v>
      </c>
      <c r="B26" s="159">
        <v>102.17449999999999</v>
      </c>
    </row>
    <row r="27" spans="1:2" x14ac:dyDescent="0.2">
      <c r="A27" s="157" t="s">
        <v>137</v>
      </c>
      <c r="B27" s="159">
        <v>102.98820000000001</v>
      </c>
    </row>
    <row r="28" spans="1:2" x14ac:dyDescent="0.2">
      <c r="A28" s="157" t="s">
        <v>139</v>
      </c>
      <c r="B28" s="159">
        <v>104.24460000000001</v>
      </c>
    </row>
    <row r="29" spans="1:2" x14ac:dyDescent="0.2">
      <c r="A29" s="157" t="s">
        <v>195</v>
      </c>
      <c r="B29" s="159">
        <v>105.77030000000001</v>
      </c>
    </row>
    <row r="30" spans="1:2" x14ac:dyDescent="0.2">
      <c r="A30" s="157" t="s">
        <v>196</v>
      </c>
      <c r="B30" s="159">
        <v>106.9683</v>
      </c>
    </row>
    <row r="31" spans="1:2" x14ac:dyDescent="0.2">
      <c r="B31" s="159"/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april 2018</vt:lpstr>
      <vt:lpstr>Reguleringsprocenter</vt:lpstr>
      <vt:lpstr>'Løntabel 1. april 2018'!Udskriftsområde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Christian Petersen</cp:lastModifiedBy>
  <cp:lastPrinted>2018-06-11T09:56:33Z</cp:lastPrinted>
  <dcterms:created xsi:type="dcterms:W3CDTF">2000-02-04T16:57:52Z</dcterms:created>
  <dcterms:modified xsi:type="dcterms:W3CDTF">2018-06-11T09:59:35Z</dcterms:modified>
</cp:coreProperties>
</file>